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49173\Documents\Büro\CD\2022\Hilfsprogramme\"/>
    </mc:Choice>
  </mc:AlternateContent>
  <xr:revisionPtr revIDLastSave="0" documentId="13_ncr:1_{61392FC7-46CF-4255-8FF2-ED1E6C423D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den- und Ertragswert" sheetId="1" r:id="rId1"/>
    <sheet name="Boden- und Sachwert" sheetId="4" r:id="rId2"/>
    <sheet name="Vergleichswert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9" i="1" l="1"/>
  <c r="M77" i="1"/>
  <c r="M42" i="4"/>
  <c r="K40" i="4" l="1"/>
  <c r="M56" i="1"/>
  <c r="M54" i="1"/>
  <c r="K36" i="4"/>
  <c r="M6" i="1"/>
  <c r="M92" i="1" s="1"/>
  <c r="K75" i="1"/>
  <c r="M8" i="1"/>
  <c r="H10" i="1"/>
  <c r="M12" i="1"/>
  <c r="M22" i="1"/>
  <c r="M24" i="1"/>
  <c r="M26" i="1"/>
  <c r="M28" i="1"/>
  <c r="H30" i="1"/>
  <c r="M52" i="1" s="1"/>
  <c r="M37" i="1"/>
  <c r="M39" i="1"/>
  <c r="M44" i="1"/>
  <c r="M58" i="1"/>
  <c r="M60" i="1"/>
  <c r="K87" i="1"/>
  <c r="M6" i="4"/>
  <c r="M62" i="4" s="1"/>
  <c r="M8" i="4"/>
  <c r="H10" i="4"/>
  <c r="M12" i="4"/>
  <c r="M54" i="4"/>
  <c r="M6" i="3"/>
  <c r="M14" i="3"/>
  <c r="M16" i="3"/>
  <c r="M56" i="4" l="1"/>
  <c r="M58" i="4" s="1"/>
  <c r="M60" i="4" s="1"/>
  <c r="M64" i="4" s="1"/>
  <c r="M70" i="4" s="1"/>
  <c r="M80" i="4" s="1"/>
  <c r="M20" i="3"/>
  <c r="M31" i="3" s="1"/>
  <c r="M47" i="1"/>
  <c r="M62" i="1" s="1"/>
  <c r="M66" i="1" s="1"/>
  <c r="M69" i="1" s="1"/>
  <c r="M80" i="1" s="1"/>
  <c r="M89" i="1" s="1"/>
  <c r="M102" i="1" s="1"/>
  <c r="M14" i="4"/>
  <c r="M14" i="1"/>
  <c r="M64" i="1"/>
  <c r="O108" i="1"/>
  <c r="M50" i="1" l="1"/>
  <c r="K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Munzel</author>
    <author>Seifert</author>
    <author>yx</author>
  </authors>
  <commentList>
    <comment ref="E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Ist kein Bauland mehr! </t>
        </r>
      </text>
    </comment>
    <comment ref="H50" authorId="1" shapeId="0" xr:uid="{00000000-0006-0000-0100-000002000000}">
      <text>
        <r>
          <rPr>
            <b/>
            <sz val="8"/>
            <color indexed="81"/>
            <rFont val="Tahoma"/>
            <charset val="1"/>
          </rPr>
          <t>Kurze Beschreibung z.B. Scheune</t>
        </r>
      </text>
    </comment>
    <comment ref="K52" authorId="1" shapeId="0" xr:uid="{00000000-0006-0000-0100-000003000000}">
      <text>
        <r>
          <rPr>
            <b/>
            <sz val="8"/>
            <color indexed="81"/>
            <rFont val="Tahoma"/>
            <charset val="1"/>
          </rPr>
          <t>Eingabe des Zeitwertes</t>
        </r>
      </text>
    </comment>
    <comment ref="K58" authorId="2" shapeId="0" xr:uid="{00000000-0006-0000-0100-000004000000}">
      <text>
        <r>
          <rPr>
            <b/>
            <sz val="8"/>
            <color indexed="81"/>
            <rFont val="Tahoma"/>
          </rPr>
          <t>in der Regel zwischen 3 - 5 %</t>
        </r>
      </text>
    </comment>
  </commentList>
</comments>
</file>

<file path=xl/sharedStrings.xml><?xml version="1.0" encoding="utf-8"?>
<sst xmlns="http://schemas.openxmlformats.org/spreadsheetml/2006/main" count="137" uniqueCount="107">
  <si>
    <t>Fläche in m²</t>
  </si>
  <si>
    <t>Eur/m²</t>
  </si>
  <si>
    <t>Eur</t>
  </si>
  <si>
    <t>Vorderland</t>
  </si>
  <si>
    <t>Hinterland</t>
  </si>
  <si>
    <t>Gesamtfläche</t>
  </si>
  <si>
    <t>Bodenwert Gesamt</t>
  </si>
  <si>
    <t>Mieteinheiten</t>
  </si>
  <si>
    <t>Miete in Eur/m²</t>
  </si>
  <si>
    <t>Jahresmiete in Eur</t>
  </si>
  <si>
    <t>Einheit 3</t>
  </si>
  <si>
    <t>Einheit 4</t>
  </si>
  <si>
    <t>Summe Fläche</t>
  </si>
  <si>
    <t>Anzahl</t>
  </si>
  <si>
    <t>Miete im Monat/Eur</t>
  </si>
  <si>
    <t>Stellplätze frei</t>
  </si>
  <si>
    <t>Sonstige Erträge</t>
  </si>
  <si>
    <t>Ertrag 1</t>
  </si>
  <si>
    <t>Jahresrohertrag</t>
  </si>
  <si>
    <t>in %</t>
  </si>
  <si>
    <t>Instandhaltungskosten in Eur/m²</t>
  </si>
  <si>
    <t>Mietausfallwagnis in %</t>
  </si>
  <si>
    <t>sonstige Betriebskosten Eur/m²</t>
  </si>
  <si>
    <t>./. Summe Bewirtschaftungskosten</t>
  </si>
  <si>
    <t>jährlicher Reinertrag</t>
  </si>
  <si>
    <t>Bodenwertverzinsung</t>
  </si>
  <si>
    <t>./. Bodenwertverzinsung aus Vorderland</t>
  </si>
  <si>
    <t>Ertragswert der baulichen Anlage</t>
  </si>
  <si>
    <t>x</t>
  </si>
  <si>
    <t>Wertminderung wegen Bauschäden und Baumängel</t>
  </si>
  <si>
    <t>Ertragswert</t>
  </si>
  <si>
    <t>Eur/Anzahl</t>
  </si>
  <si>
    <t>Werte gesamt</t>
  </si>
  <si>
    <t>Vergleichswert</t>
  </si>
  <si>
    <t>Hinter-/Gartenland</t>
  </si>
  <si>
    <t>sonstige Flächen</t>
  </si>
  <si>
    <t xml:space="preserve">Gesamtnutzungsdauer </t>
  </si>
  <si>
    <t xml:space="preserve">Brutto-Grundfläche </t>
  </si>
  <si>
    <t>m²</t>
  </si>
  <si>
    <t>%</t>
  </si>
  <si>
    <t>Zeitwert</t>
  </si>
  <si>
    <t>Bauwert Sonstiges</t>
  </si>
  <si>
    <t>Zeitwert pro Einheit</t>
  </si>
  <si>
    <t>Nebengebäude:</t>
  </si>
  <si>
    <t>Summe der Zeitwerte</t>
  </si>
  <si>
    <t>Instandhaltungskosten Garage in Eur/Stck.</t>
  </si>
  <si>
    <t>Verwaltungskosten Garage in Eur/Stck.</t>
  </si>
  <si>
    <t>Ertragswert gerundet</t>
  </si>
  <si>
    <t>Sachwert gerundet</t>
  </si>
  <si>
    <t>Eur/Stck.</t>
  </si>
  <si>
    <t>Korrekturfaktor Wohnungsgröße</t>
  </si>
  <si>
    <t>Korrekturfaktor Grundrissart</t>
  </si>
  <si>
    <t>PKW-Stellplätze / Garagen / TG-Stellplätze:</t>
  </si>
  <si>
    <t>Stck.</t>
  </si>
  <si>
    <t>Ertragsfaktor des Jahresrohertrages</t>
  </si>
  <si>
    <t>Garagen/Stellplätze</t>
  </si>
  <si>
    <t>(fiktive) Restnutzungsdauer</t>
  </si>
  <si>
    <t>Reinertrag der baulichen und sonstigen Anlagen</t>
  </si>
  <si>
    <t>Vergleichswert gerundet</t>
  </si>
  <si>
    <t>Verwaltungskosten pro Einheit</t>
  </si>
  <si>
    <t>Anzahl der Einheiten</t>
  </si>
  <si>
    <t>Wohnfläche</t>
  </si>
  <si>
    <t>Liegenschaftszinssatz</t>
  </si>
  <si>
    <t>Typ xxx</t>
  </si>
  <si>
    <t>Hinweis:</t>
  </si>
  <si>
    <t>die blau markierten Felder sind auszufüllen!</t>
  </si>
  <si>
    <t>Ertragswert in € je m² Wohnfläche</t>
  </si>
  <si>
    <t>Barwertfaktor</t>
  </si>
  <si>
    <t>Sachwertfaktor zur Marktanpassung</t>
  </si>
  <si>
    <t>besondere objektspezifische Grundstücksmerkmale</t>
  </si>
  <si>
    <t>wohn- und mietrechliche Bindungen</t>
  </si>
  <si>
    <t>wirtschaftliche Überalterung</t>
  </si>
  <si>
    <t>Sachwert</t>
  </si>
  <si>
    <t>Marktanpassung</t>
  </si>
  <si>
    <t>bes. Bauteile/Einrichtungen</t>
  </si>
  <si>
    <t>Baupreisindex (2010 = 100)</t>
  </si>
  <si>
    <t>Kostenkennwert der NHK 2010</t>
  </si>
  <si>
    <t>Korrekturfaktor ZFH</t>
  </si>
  <si>
    <t>Bodenwert (nur Vorderlandanteil)</t>
  </si>
  <si>
    <t>Garage und Carport</t>
  </si>
  <si>
    <t>Garage</t>
  </si>
  <si>
    <t>Carport</t>
  </si>
  <si>
    <t>Einheit 2</t>
  </si>
  <si>
    <t>EFH</t>
  </si>
  <si>
    <t>Stellplätze Garage</t>
  </si>
  <si>
    <t>Bewirtschaftungskosten</t>
  </si>
  <si>
    <t>Instandhaltungskosten Carport in EUR/Stck.</t>
  </si>
  <si>
    <t>Bodenwert (rentierlicher Anteil)</t>
  </si>
  <si>
    <t>Vorderland (rentierlicher Anteil)</t>
  </si>
  <si>
    <t>Alterswertminderungsfaktor</t>
  </si>
  <si>
    <t>nicht rentierlicher Bodenwertanteil</t>
  </si>
  <si>
    <t>nicht-rentierlicher Bodenwertanteil</t>
  </si>
  <si>
    <t>Regionalfaktor</t>
  </si>
  <si>
    <t>marktangepasster vorläufiger Sachwert</t>
  </si>
  <si>
    <t>vorläufiger Sachwert</t>
  </si>
  <si>
    <t>Sachwert sonstiger Bauteile</t>
  </si>
  <si>
    <t>vorläufiger Sachwert der baulichen Anlagen</t>
  </si>
  <si>
    <t>Sachwert Gebäude</t>
  </si>
  <si>
    <t>Bodenwertberechnung nach ImmoWertV 2021</t>
  </si>
  <si>
    <t>Ertragswertberechnung nach ImmoWertV 2021</t>
  </si>
  <si>
    <t>Sachwertberechnung nach ImmoWertV 2021</t>
  </si>
  <si>
    <t>Vergleichswertberechnung nach ImmoWertV 2021</t>
  </si>
  <si>
    <t>Restnutzungsdauer (ggf. wegen Modernisierungen)</t>
  </si>
  <si>
    <r>
      <rPr>
        <sz val="9"/>
        <rFont val="Calibri"/>
        <family val="2"/>
      </rPr>
      <t>Ø</t>
    </r>
    <r>
      <rPr>
        <sz val="9"/>
        <rFont val="Arial"/>
        <family val="2"/>
      </rPr>
      <t xml:space="preserve"> Herstellungskosten der baulichen Anlagen</t>
    </r>
  </si>
  <si>
    <t>Sachwert der Außenanlagen</t>
  </si>
  <si>
    <t>vorläufiger Sachwert (incl. Bodenwert)</t>
  </si>
  <si>
    <t>nachhaltige Nettomieteinnahmen (ggf. tatsächliche Mieteinnahmen)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</si>
</sst>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Eur&quot;;\-#,##0\ &quot;Eur&quot;\ "/>
    <numFmt numFmtId="165" formatCode="0.000"/>
    <numFmt numFmtId="166" formatCode="#,##0.0000"/>
  </numFmts>
  <fonts count="19" x14ac:knownFonts="1">
    <font>
      <sz val="10"/>
      <name val="Arial"/>
    </font>
    <font>
      <b/>
      <sz val="11"/>
      <name val="Arial"/>
      <family val="2"/>
    </font>
    <font>
      <sz val="9"/>
      <name val="Arial"/>
    </font>
    <font>
      <sz val="9"/>
      <name val="Arial"/>
      <family val="2"/>
    </font>
    <font>
      <sz val="10"/>
      <name val="MS Sans Serif"/>
    </font>
    <font>
      <sz val="9"/>
      <name val="MS Sans Serif"/>
    </font>
    <font>
      <sz val="9"/>
      <color indexed="10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sz val="10"/>
      <color indexed="10"/>
      <name val="Arial"/>
      <family val="2"/>
    </font>
    <font>
      <b/>
      <sz val="8"/>
      <color indexed="81"/>
      <name val="Tahoma"/>
    </font>
    <font>
      <sz val="10"/>
      <color indexed="12"/>
      <name val="Arial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CCFF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67">
    <xf numFmtId="0" fontId="0" fillId="0" borderId="0" xfId="0"/>
    <xf numFmtId="0" fontId="3" fillId="0" borderId="0" xfId="1" applyFont="1" applyFill="1" applyBorder="1" applyProtection="1"/>
    <xf numFmtId="0" fontId="5" fillId="0" borderId="0" xfId="1" applyFont="1"/>
    <xf numFmtId="0" fontId="6" fillId="0" borderId="0" xfId="1" applyFont="1" applyFill="1" applyBorder="1" applyProtection="1">
      <protection hidden="1"/>
    </xf>
    <xf numFmtId="37" fontId="3" fillId="0" borderId="0" xfId="1" quotePrefix="1" applyNumberFormat="1" applyFont="1" applyFill="1" applyBorder="1" applyAlignment="1" applyProtection="1">
      <alignment horizontal="left"/>
      <protection hidden="1"/>
    </xf>
    <xf numFmtId="3" fontId="6" fillId="0" borderId="0" xfId="1" applyNumberFormat="1" applyFont="1" applyFill="1" applyBorder="1" applyProtection="1"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Protection="1">
      <protection hidden="1"/>
    </xf>
    <xf numFmtId="0" fontId="7" fillId="0" borderId="0" xfId="1" applyFont="1" applyFill="1" applyBorder="1" applyAlignment="1" applyProtection="1">
      <alignment horizontal="right"/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3" fontId="8" fillId="0" borderId="0" xfId="1" applyNumberFormat="1" applyFont="1" applyFill="1" applyBorder="1" applyProtection="1">
      <protection locked="0" hidden="1"/>
    </xf>
    <xf numFmtId="0" fontId="8" fillId="0" borderId="0" xfId="1" applyFont="1" applyFill="1" applyBorder="1" applyProtection="1">
      <protection locked="0" hidden="1"/>
    </xf>
    <xf numFmtId="3" fontId="3" fillId="0" borderId="0" xfId="1" applyNumberFormat="1" applyFont="1" applyFill="1" applyBorder="1" applyProtection="1">
      <protection hidden="1"/>
    </xf>
    <xf numFmtId="164" fontId="7" fillId="0" borderId="0" xfId="1" applyNumberFormat="1" applyFont="1" applyFill="1" applyBorder="1" applyAlignment="1" applyProtection="1">
      <protection hidden="1"/>
    </xf>
    <xf numFmtId="1" fontId="3" fillId="0" borderId="0" xfId="1" applyNumberFormat="1" applyFont="1" applyFill="1" applyBorder="1" applyProtection="1">
      <protection hidden="1"/>
    </xf>
    <xf numFmtId="164" fontId="7" fillId="0" borderId="0" xfId="1" applyNumberFormat="1" applyFont="1" applyFill="1" applyBorder="1" applyProtection="1">
      <protection hidden="1"/>
    </xf>
    <xf numFmtId="0" fontId="3" fillId="0" borderId="0" xfId="1" applyFont="1" applyFill="1" applyBorder="1" applyProtection="1">
      <protection locked="0" hidden="1"/>
    </xf>
    <xf numFmtId="4" fontId="8" fillId="0" borderId="0" xfId="1" applyNumberFormat="1" applyFont="1" applyFill="1" applyBorder="1" applyProtection="1">
      <protection locked="0" hidden="1"/>
    </xf>
    <xf numFmtId="4" fontId="3" fillId="0" borderId="0" xfId="1" applyNumberFormat="1" applyFont="1" applyFill="1" applyBorder="1" applyProtection="1">
      <protection hidden="1"/>
    </xf>
    <xf numFmtId="3" fontId="7" fillId="0" borderId="0" xfId="1" applyNumberFormat="1" applyFont="1" applyFill="1" applyBorder="1" applyAlignment="1" applyProtection="1">
      <alignment horizontal="right"/>
      <protection hidden="1"/>
    </xf>
    <xf numFmtId="1" fontId="3" fillId="0" borderId="0" xfId="1" applyNumberFormat="1" applyFont="1" applyFill="1" applyBorder="1" applyProtection="1">
      <protection locked="0" hidden="1"/>
    </xf>
    <xf numFmtId="1" fontId="7" fillId="0" borderId="0" xfId="1" applyNumberFormat="1" applyFont="1" applyFill="1" applyBorder="1" applyAlignment="1" applyProtection="1">
      <alignment horizontal="right"/>
      <protection hidden="1"/>
    </xf>
    <xf numFmtId="0" fontId="3" fillId="0" borderId="0" xfId="1" applyFont="1" applyFill="1" applyBorder="1" applyAlignment="1" applyProtection="1">
      <alignment horizontal="right"/>
      <protection hidden="1"/>
    </xf>
    <xf numFmtId="4" fontId="3" fillId="0" borderId="0" xfId="1" applyNumberFormat="1" applyFont="1" applyFill="1" applyBorder="1" applyAlignment="1" applyProtection="1">
      <alignment horizontal="right"/>
      <protection hidden="1"/>
    </xf>
    <xf numFmtId="0" fontId="8" fillId="0" borderId="0" xfId="1" applyFont="1" applyFill="1" applyBorder="1" applyAlignment="1" applyProtection="1">
      <protection locked="0" hidden="1"/>
    </xf>
    <xf numFmtId="0" fontId="8" fillId="0" borderId="0" xfId="0" applyFont="1" applyFill="1" applyBorder="1" applyAlignment="1" applyProtection="1">
      <protection locked="0"/>
    </xf>
    <xf numFmtId="0" fontId="7" fillId="0" borderId="0" xfId="1" applyFont="1" applyFill="1" applyBorder="1" applyAlignment="1" applyProtection="1">
      <alignment horizontal="right"/>
      <protection locked="0" hidden="1"/>
    </xf>
    <xf numFmtId="0" fontId="3" fillId="0" borderId="0" xfId="1" applyFont="1" applyFill="1" applyBorder="1" applyAlignment="1" applyProtection="1">
      <protection hidden="1"/>
    </xf>
    <xf numFmtId="3" fontId="7" fillId="0" borderId="0" xfId="1" applyNumberFormat="1" applyFont="1" applyFill="1" applyBorder="1" applyProtection="1">
      <protection hidden="1"/>
    </xf>
    <xf numFmtId="164" fontId="3" fillId="0" borderId="0" xfId="1" applyNumberFormat="1" applyFont="1" applyFill="1" applyBorder="1" applyProtection="1">
      <protection hidden="1"/>
    </xf>
    <xf numFmtId="164" fontId="3" fillId="0" borderId="0" xfId="1" applyNumberFormat="1" applyFont="1" applyFill="1" applyBorder="1" applyProtection="1"/>
    <xf numFmtId="165" fontId="3" fillId="0" borderId="0" xfId="1" applyNumberFormat="1" applyFont="1" applyFill="1" applyBorder="1" applyProtection="1">
      <protection hidden="1"/>
    </xf>
    <xf numFmtId="0" fontId="3" fillId="0" borderId="0" xfId="1" applyFont="1" applyFill="1" applyBorder="1" applyAlignment="1" applyProtection="1"/>
    <xf numFmtId="164" fontId="6" fillId="0" borderId="0" xfId="1" applyNumberFormat="1" applyFont="1" applyFill="1" applyBorder="1" applyProtection="1">
      <protection hidden="1"/>
    </xf>
    <xf numFmtId="0" fontId="7" fillId="0" borderId="0" xfId="1" applyFont="1" applyFill="1" applyBorder="1" applyAlignment="1" applyProtection="1">
      <protection hidden="1"/>
    </xf>
    <xf numFmtId="164" fontId="9" fillId="0" borderId="0" xfId="1" applyNumberFormat="1" applyFont="1" applyFill="1" applyBorder="1" applyProtection="1">
      <protection hidden="1"/>
    </xf>
    <xf numFmtId="164" fontId="10" fillId="0" borderId="0" xfId="1" applyNumberFormat="1" applyFont="1" applyFill="1" applyBorder="1" applyAlignment="1" applyProtection="1">
      <protection locked="0" hidden="1"/>
    </xf>
    <xf numFmtId="0" fontId="11" fillId="0" borderId="0" xfId="1" applyFont="1" applyFill="1" applyBorder="1" applyProtection="1">
      <protection hidden="1"/>
    </xf>
    <xf numFmtId="0" fontId="11" fillId="0" borderId="0" xfId="1" applyFont="1" applyFill="1" applyBorder="1" applyProtection="1"/>
    <xf numFmtId="0" fontId="4" fillId="0" borderId="0" xfId="1"/>
    <xf numFmtId="37" fontId="11" fillId="0" borderId="0" xfId="1" quotePrefix="1" applyNumberFormat="1" applyFont="1" applyFill="1" applyBorder="1" applyAlignment="1" applyProtection="1">
      <alignment horizontal="left"/>
      <protection hidden="1"/>
    </xf>
    <xf numFmtId="3" fontId="15" fillId="0" borderId="0" xfId="1" applyNumberFormat="1" applyFont="1" applyFill="1" applyBorder="1" applyProtection="1">
      <protection hidden="1"/>
    </xf>
    <xf numFmtId="0" fontId="11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  <protection hidden="1"/>
    </xf>
    <xf numFmtId="0" fontId="4" fillId="0" borderId="0" xfId="1" applyAlignment="1">
      <alignment horizontal="center"/>
    </xf>
    <xf numFmtId="1" fontId="11" fillId="0" borderId="0" xfId="1" applyNumberFormat="1" applyFont="1" applyFill="1" applyBorder="1" applyProtection="1">
      <protection hidden="1"/>
    </xf>
    <xf numFmtId="164" fontId="12" fillId="0" borderId="0" xfId="1" applyNumberFormat="1" applyFont="1" applyFill="1" applyBorder="1" applyProtection="1">
      <protection hidden="1"/>
    </xf>
    <xf numFmtId="0" fontId="8" fillId="0" borderId="0" xfId="1" applyFont="1" applyFill="1" applyBorder="1" applyProtection="1">
      <protection locked="0"/>
    </xf>
    <xf numFmtId="4" fontId="6" fillId="0" borderId="0" xfId="1" applyNumberFormat="1" applyFont="1" applyFill="1" applyBorder="1" applyProtection="1">
      <protection hidden="1"/>
    </xf>
    <xf numFmtId="0" fontId="3" fillId="0" borderId="0" xfId="1" applyFont="1"/>
    <xf numFmtId="0" fontId="3" fillId="0" borderId="0" xfId="1" applyFont="1" applyAlignment="1">
      <alignment horizontal="center"/>
    </xf>
    <xf numFmtId="0" fontId="11" fillId="0" borderId="1" xfId="1" applyFont="1" applyFill="1" applyBorder="1" applyProtection="1"/>
    <xf numFmtId="0" fontId="3" fillId="0" borderId="2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2" xfId="1" applyFont="1" applyFill="1" applyBorder="1" applyProtection="1"/>
    <xf numFmtId="0" fontId="3" fillId="0" borderId="1" xfId="1" applyFont="1" applyFill="1" applyBorder="1" applyProtection="1"/>
    <xf numFmtId="0" fontId="3" fillId="0" borderId="0" xfId="1" applyFont="1" applyProtection="1"/>
    <xf numFmtId="2" fontId="7" fillId="0" borderId="0" xfId="1" applyNumberFormat="1" applyFont="1" applyFill="1" applyBorder="1" applyProtection="1">
      <protection hidden="1"/>
    </xf>
    <xf numFmtId="0" fontId="3" fillId="0" borderId="0" xfId="0" applyFont="1"/>
    <xf numFmtId="0" fontId="3" fillId="0" borderId="0" xfId="1" applyFont="1" applyAlignment="1" applyProtection="1">
      <alignment horizontal="center"/>
    </xf>
    <xf numFmtId="0" fontId="3" fillId="0" borderId="1" xfId="0" applyFont="1" applyBorder="1" applyAlignment="1" applyProtection="1"/>
    <xf numFmtId="0" fontId="15" fillId="0" borderId="2" xfId="1" applyFont="1" applyFill="1" applyBorder="1" applyProtection="1">
      <protection hidden="1"/>
    </xf>
    <xf numFmtId="0" fontId="3" fillId="0" borderId="2" xfId="1" applyFont="1" applyFill="1" applyBorder="1" applyProtection="1">
      <protection hidden="1"/>
    </xf>
    <xf numFmtId="0" fontId="3" fillId="0" borderId="0" xfId="0" applyFont="1" applyBorder="1" applyAlignment="1" applyProtection="1"/>
    <xf numFmtId="0" fontId="11" fillId="0" borderId="2" xfId="1" applyFont="1" applyFill="1" applyBorder="1" applyProtection="1">
      <protection hidden="1"/>
    </xf>
    <xf numFmtId="0" fontId="11" fillId="0" borderId="1" xfId="1" applyFont="1" applyFill="1" applyBorder="1" applyAlignment="1" applyProtection="1">
      <alignment horizontal="center"/>
    </xf>
    <xf numFmtId="1" fontId="7" fillId="0" borderId="2" xfId="1" applyNumberFormat="1" applyFont="1" applyFill="1" applyBorder="1" applyProtection="1">
      <protection hidden="1"/>
    </xf>
    <xf numFmtId="1" fontId="3" fillId="0" borderId="1" xfId="1" applyNumberFormat="1" applyFont="1" applyFill="1" applyBorder="1" applyProtection="1">
      <protection hidden="1"/>
    </xf>
    <xf numFmtId="0" fontId="3" fillId="0" borderId="0" xfId="0" applyFont="1" applyBorder="1" applyAlignment="1" applyProtection="1">
      <alignment horizontal="right"/>
    </xf>
    <xf numFmtId="0" fontId="7" fillId="0" borderId="2" xfId="1" applyFont="1" applyFill="1" applyBorder="1" applyProtection="1">
      <protection hidden="1"/>
    </xf>
    <xf numFmtId="0" fontId="3" fillId="0" borderId="0" xfId="1" applyFont="1" applyBorder="1" applyProtection="1"/>
    <xf numFmtId="0" fontId="3" fillId="0" borderId="3" xfId="1" applyFont="1" applyFill="1" applyBorder="1" applyProtection="1">
      <protection hidden="1"/>
    </xf>
    <xf numFmtId="0" fontId="3" fillId="0" borderId="4" xfId="1" applyFont="1" applyFill="1" applyBorder="1" applyProtection="1">
      <protection hidden="1"/>
    </xf>
    <xf numFmtId="0" fontId="7" fillId="0" borderId="4" xfId="1" applyFont="1" applyFill="1" applyBorder="1" applyAlignment="1" applyProtection="1">
      <alignment horizontal="right"/>
      <protection hidden="1"/>
    </xf>
    <xf numFmtId="0" fontId="6" fillId="0" borderId="2" xfId="1" applyFont="1" applyFill="1" applyBorder="1" applyProtection="1">
      <protection hidden="1"/>
    </xf>
    <xf numFmtId="0" fontId="3" fillId="0" borderId="0" xfId="1" applyFont="1" applyBorder="1"/>
    <xf numFmtId="0" fontId="3" fillId="0" borderId="1" xfId="1" applyFont="1" applyBorder="1"/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2" xfId="1" applyFont="1" applyBorder="1" applyProtection="1"/>
    <xf numFmtId="0" fontId="3" fillId="0" borderId="0" xfId="1" applyFont="1" applyBorder="1" applyAlignment="1">
      <alignment horizontal="right"/>
    </xf>
    <xf numFmtId="4" fontId="3" fillId="0" borderId="0" xfId="1" applyNumberFormat="1" applyFont="1" applyBorder="1" applyAlignment="1">
      <alignment horizontal="right"/>
    </xf>
    <xf numFmtId="0" fontId="3" fillId="0" borderId="2" xfId="1" applyFont="1" applyBorder="1"/>
    <xf numFmtId="0" fontId="3" fillId="0" borderId="1" xfId="1" applyFont="1" applyFill="1" applyBorder="1" applyAlignment="1" applyProtection="1"/>
    <xf numFmtId="0" fontId="7" fillId="0" borderId="0" xfId="1" applyFont="1" applyBorder="1" applyAlignment="1" applyProtection="1">
      <alignment horizontal="right"/>
    </xf>
    <xf numFmtId="164" fontId="10" fillId="0" borderId="1" xfId="1" applyNumberFormat="1" applyFont="1" applyFill="1" applyBorder="1" applyAlignment="1" applyProtection="1">
      <protection locked="0" hidden="1"/>
    </xf>
    <xf numFmtId="0" fontId="3" fillId="0" borderId="4" xfId="1" applyFont="1" applyFill="1" applyBorder="1" applyProtection="1"/>
    <xf numFmtId="2" fontId="7" fillId="0" borderId="5" xfId="1" applyNumberFormat="1" applyFont="1" applyFill="1" applyBorder="1" applyProtection="1"/>
    <xf numFmtId="0" fontId="3" fillId="0" borderId="0" xfId="1" applyFont="1" applyBorder="1" applyAlignment="1" applyProtection="1">
      <alignment horizontal="right"/>
    </xf>
    <xf numFmtId="0" fontId="3" fillId="0" borderId="4" xfId="1" applyFont="1" applyBorder="1" applyProtection="1"/>
    <xf numFmtId="0" fontId="17" fillId="0" borderId="0" xfId="0" applyFont="1"/>
    <xf numFmtId="4" fontId="7" fillId="0" borderId="1" xfId="1" applyNumberFormat="1" applyFont="1" applyFill="1" applyBorder="1" applyProtection="1"/>
    <xf numFmtId="0" fontId="3" fillId="0" borderId="0" xfId="0" applyFont="1" applyAlignment="1">
      <alignment horizontal="right"/>
    </xf>
    <xf numFmtId="3" fontId="7" fillId="2" borderId="0" xfId="1" applyNumberFormat="1" applyFont="1" applyFill="1" applyBorder="1" applyProtection="1">
      <protection locked="0" hidden="1"/>
    </xf>
    <xf numFmtId="4" fontId="7" fillId="0" borderId="0" xfId="1" applyNumberFormat="1" applyFont="1" applyFill="1" applyBorder="1" applyProtection="1">
      <protection hidden="1"/>
    </xf>
    <xf numFmtId="3" fontId="7" fillId="2" borderId="0" xfId="1" applyNumberFormat="1" applyFont="1" applyFill="1" applyBorder="1" applyProtection="1">
      <protection hidden="1"/>
    </xf>
    <xf numFmtId="1" fontId="7" fillId="2" borderId="0" xfId="1" applyNumberFormat="1" applyFont="1" applyFill="1" applyBorder="1" applyProtection="1">
      <protection locked="0" hidden="1"/>
    </xf>
    <xf numFmtId="10" fontId="7" fillId="2" borderId="0" xfId="1" applyNumberFormat="1" applyFont="1" applyFill="1" applyBorder="1" applyProtection="1">
      <protection locked="0" hidden="1"/>
    </xf>
    <xf numFmtId="0" fontId="12" fillId="2" borderId="0" xfId="0" applyFont="1" applyFill="1"/>
    <xf numFmtId="0" fontId="3" fillId="2" borderId="0" xfId="1" applyFont="1" applyFill="1"/>
    <xf numFmtId="4" fontId="7" fillId="2" borderId="0" xfId="1" applyNumberFormat="1" applyFont="1" applyFill="1" applyBorder="1" applyProtection="1">
      <protection locked="0" hidden="1"/>
    </xf>
    <xf numFmtId="0" fontId="4" fillId="2" borderId="0" xfId="1" applyFill="1"/>
    <xf numFmtId="0" fontId="7" fillId="2" borderId="0" xfId="1" applyFont="1" applyFill="1" applyBorder="1" applyProtection="1">
      <protection hidden="1"/>
    </xf>
    <xf numFmtId="0" fontId="7" fillId="2" borderId="0" xfId="1" applyFont="1" applyFill="1" applyBorder="1" applyProtection="1">
      <protection locked="0" hidden="1"/>
    </xf>
    <xf numFmtId="0" fontId="7" fillId="2" borderId="0" xfId="1" applyFont="1" applyFill="1" applyBorder="1" applyProtection="1">
      <protection locked="0"/>
    </xf>
    <xf numFmtId="1" fontId="7" fillId="2" borderId="0" xfId="1" applyNumberFormat="1" applyFont="1" applyFill="1" applyBorder="1" applyAlignment="1" applyProtection="1">
      <alignment horizontal="right"/>
      <protection locked="0" hidden="1"/>
    </xf>
    <xf numFmtId="4" fontId="7" fillId="2" borderId="0" xfId="1" applyNumberFormat="1" applyFont="1" applyFill="1" applyBorder="1" applyProtection="1">
      <protection locked="0"/>
    </xf>
    <xf numFmtId="1" fontId="7" fillId="2" borderId="0" xfId="1" applyNumberFormat="1" applyFont="1" applyFill="1" applyBorder="1" applyProtection="1">
      <protection locked="0"/>
    </xf>
    <xf numFmtId="164" fontId="7" fillId="2" borderId="1" xfId="1" applyNumberFormat="1" applyFont="1" applyFill="1" applyBorder="1" applyAlignment="1" applyProtection="1">
      <protection locked="0" hidden="1"/>
    </xf>
    <xf numFmtId="0" fontId="3" fillId="0" borderId="0" xfId="1" applyFont="1" applyBorder="1" applyAlignment="1">
      <alignment horizontal="left"/>
    </xf>
    <xf numFmtId="164" fontId="7" fillId="0" borderId="0" xfId="1" applyNumberFormat="1" applyFont="1" applyFill="1" applyBorder="1" applyAlignment="1" applyProtection="1">
      <protection locked="0" hidden="1"/>
    </xf>
    <xf numFmtId="0" fontId="7" fillId="0" borderId="0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protection locked="0"/>
    </xf>
    <xf numFmtId="0" fontId="7" fillId="0" borderId="2" xfId="1" applyFont="1" applyBorder="1"/>
    <xf numFmtId="0" fontId="3" fillId="0" borderId="0" xfId="0" applyFont="1" applyFill="1" applyBorder="1" applyAlignment="1" applyProtection="1"/>
    <xf numFmtId="0" fontId="3" fillId="0" borderId="1" xfId="0" applyFont="1" applyFill="1" applyBorder="1" applyAlignment="1" applyProtection="1"/>
    <xf numFmtId="0" fontId="7" fillId="0" borderId="0" xfId="1" applyFont="1" applyBorder="1" applyAlignment="1">
      <alignment horizontal="right"/>
    </xf>
    <xf numFmtId="0" fontId="3" fillId="0" borderId="0" xfId="1" applyFont="1" applyFill="1" applyBorder="1"/>
    <xf numFmtId="0" fontId="7" fillId="0" borderId="0" xfId="1" applyFont="1" applyBorder="1"/>
    <xf numFmtId="0" fontId="3" fillId="0" borderId="1" xfId="1" applyFont="1" applyFill="1" applyBorder="1" applyProtection="1">
      <protection hidden="1"/>
    </xf>
    <xf numFmtId="0" fontId="1" fillId="4" borderId="6" xfId="0" applyFont="1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1" fillId="4" borderId="2" xfId="0" applyFont="1" applyFill="1" applyBorder="1" applyProtection="1"/>
    <xf numFmtId="0" fontId="12" fillId="4" borderId="0" xfId="0" applyFont="1" applyFill="1" applyBorder="1" applyProtection="1"/>
    <xf numFmtId="0" fontId="12" fillId="4" borderId="1" xfId="0" applyFont="1" applyFill="1" applyBorder="1" applyProtection="1"/>
    <xf numFmtId="0" fontId="3" fillId="4" borderId="7" xfId="0" applyFont="1" applyFill="1" applyBorder="1" applyProtection="1"/>
    <xf numFmtId="0" fontId="3" fillId="4" borderId="8" xfId="0" applyFont="1" applyFill="1" applyBorder="1" applyProtection="1"/>
    <xf numFmtId="0" fontId="7" fillId="4" borderId="0" xfId="0" applyFont="1" applyFill="1" applyBorder="1" applyProtection="1"/>
    <xf numFmtId="0" fontId="7" fillId="4" borderId="1" xfId="0" applyFont="1" applyFill="1" applyBorder="1" applyProtection="1"/>
    <xf numFmtId="0" fontId="2" fillId="4" borderId="7" xfId="0" applyFont="1" applyFill="1" applyBorder="1" applyProtection="1"/>
    <xf numFmtId="0" fontId="2" fillId="4" borderId="8" xfId="0" applyFont="1" applyFill="1" applyBorder="1" applyProtection="1"/>
    <xf numFmtId="4" fontId="7" fillId="5" borderId="0" xfId="1" applyNumberFormat="1" applyFont="1" applyFill="1" applyBorder="1" applyProtection="1">
      <protection locked="0" hidden="1"/>
    </xf>
    <xf numFmtId="166" fontId="3" fillId="0" borderId="0" xfId="1" applyNumberFormat="1" applyFont="1" applyFill="1" applyBorder="1" applyProtection="1">
      <protection hidden="1"/>
    </xf>
    <xf numFmtId="166" fontId="7" fillId="2" borderId="0" xfId="1" applyNumberFormat="1" applyFont="1" applyFill="1" applyBorder="1" applyProtection="1">
      <protection locked="0"/>
    </xf>
    <xf numFmtId="4" fontId="7" fillId="6" borderId="0" xfId="1" applyNumberFormat="1" applyFont="1" applyFill="1" applyBorder="1" applyProtection="1">
      <protection hidden="1"/>
    </xf>
    <xf numFmtId="164" fontId="7" fillId="0" borderId="0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0" xfId="1" applyFont="1" applyFill="1" applyBorder="1" applyAlignment="1" applyProtection="1">
      <protection hidden="1"/>
    </xf>
    <xf numFmtId="164" fontId="7" fillId="3" borderId="0" xfId="1" applyNumberFormat="1" applyFont="1" applyFill="1" applyBorder="1" applyAlignment="1" applyProtection="1">
      <protection hidden="1"/>
    </xf>
    <xf numFmtId="0" fontId="3" fillId="3" borderId="0" xfId="0" applyFont="1" applyFill="1" applyBorder="1" applyAlignment="1"/>
    <xf numFmtId="0" fontId="3" fillId="3" borderId="1" xfId="0" applyFont="1" applyFill="1" applyBorder="1" applyAlignment="1"/>
    <xf numFmtId="164" fontId="7" fillId="2" borderId="0" xfId="1" applyNumberFormat="1" applyFont="1" applyFill="1" applyBorder="1" applyAlignment="1" applyProtection="1">
      <protection locked="0" hidden="1"/>
    </xf>
    <xf numFmtId="164" fontId="7" fillId="2" borderId="1" xfId="1" applyNumberFormat="1" applyFont="1" applyFill="1" applyBorder="1" applyAlignment="1" applyProtection="1">
      <protection locked="0" hidden="1"/>
    </xf>
    <xf numFmtId="164" fontId="7" fillId="0" borderId="0" xfId="1" applyNumberFormat="1" applyFont="1" applyFill="1" applyBorder="1" applyAlignment="1" applyProtection="1">
      <protection locked="0" hidden="1"/>
    </xf>
    <xf numFmtId="0" fontId="7" fillId="0" borderId="0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protection locked="0"/>
    </xf>
    <xf numFmtId="0" fontId="3" fillId="0" borderId="0" xfId="0" applyFont="1" applyBorder="1" applyAlignment="1" applyProtection="1"/>
    <xf numFmtId="0" fontId="3" fillId="0" borderId="1" xfId="0" applyFont="1" applyBorder="1" applyAlignment="1" applyProtection="1"/>
    <xf numFmtId="0" fontId="7" fillId="2" borderId="0" xfId="1" applyFont="1" applyFill="1" applyBorder="1" applyAlignment="1" applyProtection="1">
      <protection locked="0" hidden="1"/>
    </xf>
    <xf numFmtId="164" fontId="8" fillId="0" borderId="0" xfId="1" applyNumberFormat="1" applyFont="1" applyFill="1" applyBorder="1" applyAlignment="1" applyProtection="1">
      <protection hidden="1"/>
    </xf>
    <xf numFmtId="0" fontId="3" fillId="0" borderId="0" xfId="0" applyFont="1" applyFill="1" applyBorder="1" applyAlignment="1" applyProtection="1"/>
    <xf numFmtId="0" fontId="3" fillId="0" borderId="1" xfId="0" applyFont="1" applyFill="1" applyBorder="1" applyAlignment="1" applyProtection="1"/>
    <xf numFmtId="164" fontId="7" fillId="2" borderId="4" xfId="1" applyNumberFormat="1" applyFont="1" applyFill="1" applyBorder="1" applyAlignment="1" applyProtection="1">
      <protection locked="0" hidden="1"/>
    </xf>
    <xf numFmtId="164" fontId="7" fillId="2" borderId="5" xfId="1" applyNumberFormat="1" applyFont="1" applyFill="1" applyBorder="1" applyAlignment="1" applyProtection="1">
      <protection locked="0" hidden="1"/>
    </xf>
    <xf numFmtId="164" fontId="7" fillId="3" borderId="0" xfId="1" applyNumberFormat="1" applyFont="1" applyFill="1" applyBorder="1" applyAlignment="1" applyProtection="1">
      <protection locked="0" hidden="1"/>
    </xf>
    <xf numFmtId="0" fontId="0" fillId="3" borderId="0" xfId="0" applyFill="1" applyBorder="1" applyAlignment="1"/>
    <xf numFmtId="0" fontId="0" fillId="3" borderId="1" xfId="0" applyFill="1" applyBorder="1" applyAlignment="1"/>
    <xf numFmtId="0" fontId="3" fillId="3" borderId="0" xfId="0" applyFont="1" applyFill="1" applyBorder="1" applyAlignment="1" applyProtection="1"/>
    <xf numFmtId="0" fontId="3" fillId="3" borderId="1" xfId="0" applyFont="1" applyFill="1" applyBorder="1" applyAlignment="1" applyProtection="1"/>
    <xf numFmtId="164" fontId="7" fillId="2" borderId="4" xfId="1" applyNumberFormat="1" applyFont="1" applyFill="1" applyBorder="1" applyAlignment="1" applyProtection="1">
      <protection locked="0"/>
    </xf>
    <xf numFmtId="164" fontId="7" fillId="2" borderId="5" xfId="1" applyNumberFormat="1" applyFont="1" applyFill="1" applyBorder="1" applyAlignment="1" applyProtection="1">
      <protection locked="0"/>
    </xf>
  </cellXfs>
  <cellStyles count="2">
    <cellStyle name="Standard" xfId="0" builtinId="0"/>
    <cellStyle name="Standard_Sachwert" xfId="1" xr:uid="{00000000-0005-0000-0000-000001000000}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15"/>
  <sheetViews>
    <sheetView showGridLines="0" tabSelected="1" workbookViewId="0">
      <selection activeCell="B19" sqref="B19"/>
    </sheetView>
  </sheetViews>
  <sheetFormatPr baseColWidth="10" defaultRowHeight="12.75" x14ac:dyDescent="0.2"/>
  <cols>
    <col min="1" max="1" width="3.28515625" customWidth="1"/>
    <col min="4" max="4" width="3.5703125" customWidth="1"/>
    <col min="7" max="7" width="3.7109375" customWidth="1"/>
    <col min="9" max="9" width="3.42578125" customWidth="1"/>
    <col min="14" max="14" width="3.28515625" customWidth="1"/>
  </cols>
  <sheetData>
    <row r="1" spans="2:21" ht="13.5" thickBot="1" x14ac:dyDescent="0.25"/>
    <row r="2" spans="2:21" s="50" customFormat="1" ht="15" customHeight="1" x14ac:dyDescent="0.25">
      <c r="B2" s="121" t="s">
        <v>98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99" t="s">
        <v>64</v>
      </c>
      <c r="Q2" s="99" t="s">
        <v>65</v>
      </c>
      <c r="R2" s="100"/>
      <c r="S2" s="99"/>
      <c r="T2" s="99"/>
      <c r="U2" s="91"/>
    </row>
    <row r="3" spans="2:21" s="50" customFormat="1" ht="3.75" customHeight="1" x14ac:dyDescent="0.2">
      <c r="B3" s="75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1"/>
      <c r="O3" s="56"/>
      <c r="P3" s="1"/>
      <c r="Q3" s="1"/>
      <c r="R3" s="1"/>
      <c r="S3" s="1"/>
      <c r="T3" s="1"/>
      <c r="U3" s="1"/>
    </row>
    <row r="4" spans="2:21" s="51" customFormat="1" ht="12" x14ac:dyDescent="0.2">
      <c r="B4" s="53"/>
      <c r="C4" s="7"/>
      <c r="D4" s="8"/>
      <c r="E4" s="6"/>
      <c r="F4" s="7"/>
      <c r="G4" s="6"/>
      <c r="H4" s="9" t="s">
        <v>0</v>
      </c>
      <c r="I4" s="10"/>
      <c r="J4" s="10"/>
      <c r="K4" s="9" t="s">
        <v>1</v>
      </c>
      <c r="L4" s="10"/>
      <c r="M4" s="9" t="s">
        <v>2</v>
      </c>
      <c r="N4" s="7"/>
      <c r="O4" s="54"/>
      <c r="P4" s="7"/>
      <c r="Q4" s="7"/>
      <c r="R4" s="7"/>
      <c r="S4" s="7"/>
      <c r="T4" s="7"/>
      <c r="U4" s="7"/>
    </row>
    <row r="5" spans="2:21" s="51" customFormat="1" ht="3.75" customHeight="1" x14ac:dyDescent="0.2">
      <c r="B5" s="53"/>
      <c r="C5" s="7"/>
      <c r="D5" s="8"/>
      <c r="E5" s="6"/>
      <c r="F5" s="7"/>
      <c r="G5" s="6"/>
      <c r="H5" s="9"/>
      <c r="I5" s="10"/>
      <c r="J5" s="10"/>
      <c r="K5" s="9"/>
      <c r="L5" s="10"/>
      <c r="M5" s="9"/>
      <c r="N5" s="7"/>
      <c r="O5" s="54"/>
      <c r="P5" s="7"/>
      <c r="Q5" s="7"/>
      <c r="R5" s="7"/>
      <c r="S5" s="7"/>
      <c r="T5" s="7"/>
      <c r="U5" s="7"/>
    </row>
    <row r="6" spans="2:21" s="50" customFormat="1" ht="12" x14ac:dyDescent="0.2">
      <c r="B6" s="55"/>
      <c r="C6" s="1"/>
      <c r="D6" s="3"/>
      <c r="E6" s="6" t="s">
        <v>88</v>
      </c>
      <c r="F6" s="1"/>
      <c r="G6" s="6"/>
      <c r="H6" s="101">
        <v>500</v>
      </c>
      <c r="I6" s="6"/>
      <c r="J6" s="6"/>
      <c r="K6" s="94">
        <v>352</v>
      </c>
      <c r="L6" s="6"/>
      <c r="M6" s="13">
        <f>SUM(H6*K6)</f>
        <v>176000</v>
      </c>
      <c r="N6" s="1"/>
      <c r="O6" s="56"/>
      <c r="P6" s="1"/>
      <c r="Q6" s="1"/>
      <c r="R6" s="1"/>
      <c r="S6" s="1"/>
      <c r="T6" s="1"/>
      <c r="U6" s="1"/>
    </row>
    <row r="7" spans="2:21" s="50" customFormat="1" ht="3.75" customHeight="1" x14ac:dyDescent="0.2">
      <c r="B7" s="55"/>
      <c r="C7" s="1"/>
      <c r="D7" s="3"/>
      <c r="E7" s="6"/>
      <c r="F7" s="1"/>
      <c r="G7" s="6"/>
      <c r="H7" s="19"/>
      <c r="I7" s="6"/>
      <c r="J7" s="6"/>
      <c r="K7" s="13"/>
      <c r="L7" s="6"/>
      <c r="M7" s="13"/>
      <c r="N7" s="1"/>
      <c r="O7" s="56"/>
      <c r="P7" s="1"/>
      <c r="Q7" s="1"/>
      <c r="R7" s="1"/>
      <c r="S7" s="1"/>
      <c r="T7" s="1"/>
      <c r="U7" s="1"/>
    </row>
    <row r="8" spans="2:21" s="50" customFormat="1" ht="12" x14ac:dyDescent="0.2">
      <c r="B8" s="55"/>
      <c r="C8" s="1"/>
      <c r="D8" s="3"/>
      <c r="E8" s="6" t="s">
        <v>4</v>
      </c>
      <c r="F8" s="1"/>
      <c r="G8" s="6"/>
      <c r="H8" s="101">
        <v>154</v>
      </c>
      <c r="I8" s="6"/>
      <c r="J8" s="6"/>
      <c r="K8" s="94">
        <v>18.7</v>
      </c>
      <c r="L8" s="6"/>
      <c r="M8" s="13">
        <f>SUM(K8*H8)</f>
        <v>2879.7999999999997</v>
      </c>
      <c r="N8" s="1"/>
      <c r="O8" s="56"/>
      <c r="P8" s="1"/>
      <c r="Q8" s="1"/>
      <c r="R8" s="1"/>
      <c r="S8" s="1"/>
      <c r="T8" s="1"/>
      <c r="U8" s="1"/>
    </row>
    <row r="9" spans="2:21" s="50" customFormat="1" ht="3.75" customHeight="1" x14ac:dyDescent="0.2">
      <c r="B9" s="55"/>
      <c r="C9" s="1"/>
      <c r="D9" s="3"/>
      <c r="E9" s="6"/>
      <c r="F9" s="1"/>
      <c r="G9" s="6"/>
      <c r="H9" s="49"/>
      <c r="I9" s="6"/>
      <c r="J9" s="6"/>
      <c r="K9" s="5"/>
      <c r="L9" s="6"/>
      <c r="M9" s="13"/>
      <c r="N9" s="1"/>
      <c r="O9" s="56"/>
      <c r="P9" s="1"/>
      <c r="Q9" s="1"/>
      <c r="R9" s="1"/>
      <c r="S9" s="1"/>
      <c r="T9" s="1"/>
      <c r="U9" s="1"/>
    </row>
    <row r="10" spans="2:21" s="50" customFormat="1" ht="12" x14ac:dyDescent="0.2">
      <c r="B10" s="55"/>
      <c r="C10" s="1"/>
      <c r="D10" s="6"/>
      <c r="E10" s="6" t="s">
        <v>5</v>
      </c>
      <c r="F10" s="1"/>
      <c r="G10" s="6"/>
      <c r="H10" s="19">
        <f>SUM(H6:H8)</f>
        <v>654</v>
      </c>
      <c r="I10" s="6"/>
      <c r="J10" s="6"/>
      <c r="K10" s="13"/>
      <c r="L10" s="76"/>
      <c r="M10" s="76"/>
      <c r="N10" s="76"/>
      <c r="O10" s="77"/>
      <c r="P10" s="1"/>
      <c r="Q10" s="1"/>
      <c r="R10" s="1"/>
      <c r="S10" s="1"/>
      <c r="T10" s="1"/>
      <c r="U10" s="1"/>
    </row>
    <row r="11" spans="2:21" s="50" customFormat="1" ht="3.75" customHeight="1" x14ac:dyDescent="0.2">
      <c r="B11" s="55"/>
      <c r="C11" s="1"/>
      <c r="D11" s="6"/>
      <c r="E11" s="6"/>
      <c r="F11" s="1"/>
      <c r="G11" s="6"/>
      <c r="H11" s="19"/>
      <c r="I11" s="6"/>
      <c r="J11" s="6"/>
      <c r="K11" s="13"/>
      <c r="L11" s="9"/>
      <c r="M11" s="14"/>
      <c r="N11" s="78"/>
      <c r="O11" s="79"/>
      <c r="P11" s="1"/>
      <c r="Q11" s="1"/>
      <c r="R11" s="1"/>
      <c r="S11" s="1"/>
      <c r="T11" s="1"/>
      <c r="U11" s="1"/>
    </row>
    <row r="12" spans="2:21" s="50" customFormat="1" ht="12" x14ac:dyDescent="0.2">
      <c r="B12" s="55"/>
      <c r="C12" s="1"/>
      <c r="D12" s="6"/>
      <c r="E12" s="6" t="s">
        <v>35</v>
      </c>
      <c r="F12" s="1"/>
      <c r="G12" s="6"/>
      <c r="H12" s="101">
        <v>0</v>
      </c>
      <c r="I12" s="6"/>
      <c r="J12" s="6"/>
      <c r="K12" s="94">
        <v>0</v>
      </c>
      <c r="L12" s="6"/>
      <c r="M12" s="13">
        <f>SUM(K12*H12)</f>
        <v>0</v>
      </c>
      <c r="N12" s="1"/>
      <c r="O12" s="56"/>
      <c r="P12" s="1"/>
      <c r="Q12" s="1"/>
      <c r="R12" s="1"/>
      <c r="S12" s="1"/>
      <c r="T12" s="1"/>
      <c r="U12" s="1"/>
    </row>
    <row r="13" spans="2:21" s="50" customFormat="1" ht="3.75" customHeight="1" x14ac:dyDescent="0.2">
      <c r="B13" s="55"/>
      <c r="C13" s="1"/>
      <c r="D13" s="6"/>
      <c r="E13" s="6"/>
      <c r="F13" s="1"/>
      <c r="G13" s="6"/>
      <c r="H13" s="11"/>
      <c r="I13" s="6"/>
      <c r="J13" s="6"/>
      <c r="K13" s="11"/>
      <c r="L13" s="6"/>
      <c r="M13" s="13"/>
      <c r="N13" s="1"/>
      <c r="O13" s="56"/>
      <c r="P13" s="1"/>
      <c r="Q13" s="1"/>
      <c r="R13" s="1"/>
      <c r="S13" s="1"/>
      <c r="T13" s="1"/>
      <c r="U13" s="1"/>
    </row>
    <row r="14" spans="2:21" s="50" customFormat="1" ht="12" x14ac:dyDescent="0.2">
      <c r="B14" s="55"/>
      <c r="C14" s="1"/>
      <c r="D14" s="6"/>
      <c r="E14" s="6"/>
      <c r="F14" s="1"/>
      <c r="G14" s="6"/>
      <c r="H14" s="11"/>
      <c r="I14" s="6"/>
      <c r="J14" s="6"/>
      <c r="K14" s="11"/>
      <c r="L14" s="9" t="s">
        <v>6</v>
      </c>
      <c r="M14" s="137">
        <f>SUM(M6:M12)</f>
        <v>178879.8</v>
      </c>
      <c r="N14" s="137"/>
      <c r="O14" s="138"/>
      <c r="P14" s="1"/>
      <c r="Q14" s="1"/>
      <c r="R14" s="1"/>
      <c r="S14" s="1"/>
      <c r="T14" s="1"/>
      <c r="U14" s="1"/>
    </row>
    <row r="15" spans="2:21" s="51" customFormat="1" ht="3.75" customHeight="1" x14ac:dyDescent="0.2">
      <c r="B15" s="63"/>
      <c r="C15" s="6"/>
      <c r="D15" s="6"/>
      <c r="E15" s="6"/>
      <c r="F15" s="7"/>
      <c r="G15" s="7"/>
      <c r="H15" s="15"/>
      <c r="I15" s="6"/>
      <c r="J15" s="10"/>
      <c r="K15" s="10"/>
      <c r="L15" s="10"/>
      <c r="M15" s="10"/>
      <c r="N15" s="7"/>
      <c r="O15" s="54"/>
      <c r="P15" s="6"/>
      <c r="Q15" s="7"/>
      <c r="R15" s="7"/>
      <c r="S15" s="16"/>
      <c r="T15" s="7"/>
      <c r="U15" s="7"/>
    </row>
    <row r="16" spans="2:21" s="51" customFormat="1" ht="15" x14ac:dyDescent="0.25">
      <c r="B16" s="124" t="s">
        <v>99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0"/>
      <c r="P16" s="6"/>
      <c r="Q16" s="7"/>
      <c r="R16" s="7"/>
      <c r="S16" s="16"/>
      <c r="T16" s="7"/>
      <c r="U16" s="7"/>
    </row>
    <row r="17" spans="2:21" s="51" customFormat="1" ht="3.75" customHeight="1" x14ac:dyDescent="0.2">
      <c r="B17" s="63"/>
      <c r="C17" s="6"/>
      <c r="D17" s="6"/>
      <c r="E17" s="6"/>
      <c r="F17" s="7"/>
      <c r="G17" s="7"/>
      <c r="H17" s="15"/>
      <c r="I17" s="6"/>
      <c r="J17" s="10"/>
      <c r="K17" s="10"/>
      <c r="L17" s="10"/>
      <c r="M17" s="10"/>
      <c r="N17" s="7"/>
      <c r="O17" s="54"/>
      <c r="P17" s="6"/>
      <c r="Q17" s="7"/>
      <c r="R17" s="7"/>
      <c r="S17" s="16"/>
      <c r="T17" s="7"/>
      <c r="U17" s="7"/>
    </row>
    <row r="18" spans="2:21" s="51" customFormat="1" ht="12" x14ac:dyDescent="0.2">
      <c r="B18" s="67" t="s">
        <v>106</v>
      </c>
      <c r="C18" s="15"/>
      <c r="D18" s="15"/>
      <c r="E18" s="8"/>
      <c r="F18" s="8"/>
      <c r="G18" s="8"/>
      <c r="H18" s="8"/>
      <c r="I18" s="8"/>
      <c r="J18" s="8"/>
      <c r="K18" s="8"/>
      <c r="L18" s="8"/>
      <c r="M18" s="9"/>
      <c r="N18" s="15"/>
      <c r="O18" s="68"/>
      <c r="P18" s="6"/>
      <c r="Q18" s="7"/>
      <c r="R18" s="7"/>
      <c r="S18" s="16"/>
      <c r="T18" s="7"/>
      <c r="U18" s="7"/>
    </row>
    <row r="19" spans="2:21" s="51" customFormat="1" ht="3.75" customHeight="1" x14ac:dyDescent="0.2">
      <c r="B19" s="63"/>
      <c r="C19" s="6"/>
      <c r="D19" s="6"/>
      <c r="E19" s="6"/>
      <c r="F19" s="7"/>
      <c r="G19" s="7"/>
      <c r="H19" s="15"/>
      <c r="I19" s="6"/>
      <c r="J19" s="10"/>
      <c r="K19" s="10"/>
      <c r="L19" s="10"/>
      <c r="M19" s="10"/>
      <c r="N19" s="7"/>
      <c r="O19" s="54"/>
      <c r="P19" s="6"/>
      <c r="Q19" s="7"/>
      <c r="R19" s="7"/>
      <c r="S19" s="16"/>
      <c r="T19" s="7"/>
      <c r="U19" s="7"/>
    </row>
    <row r="20" spans="2:21" s="51" customFormat="1" ht="12" x14ac:dyDescent="0.2">
      <c r="B20" s="67"/>
      <c r="C20" s="15"/>
      <c r="D20" s="15"/>
      <c r="E20" s="8" t="s">
        <v>7</v>
      </c>
      <c r="F20" s="8"/>
      <c r="G20" s="8"/>
      <c r="H20" s="9" t="s">
        <v>0</v>
      </c>
      <c r="I20" s="8"/>
      <c r="J20" s="8"/>
      <c r="K20" s="9" t="s">
        <v>8</v>
      </c>
      <c r="L20" s="8"/>
      <c r="M20" s="9" t="s">
        <v>9</v>
      </c>
      <c r="N20" s="15"/>
      <c r="O20" s="68"/>
      <c r="P20" s="6"/>
      <c r="Q20" s="7"/>
      <c r="R20" s="7"/>
      <c r="S20" s="16"/>
      <c r="T20" s="7"/>
      <c r="U20" s="7"/>
    </row>
    <row r="21" spans="2:21" s="51" customFormat="1" ht="3.75" customHeight="1" x14ac:dyDescent="0.2">
      <c r="B21" s="63"/>
      <c r="C21" s="6"/>
      <c r="D21" s="6"/>
      <c r="E21" s="6"/>
      <c r="F21" s="6"/>
      <c r="G21" s="6"/>
      <c r="H21" s="6"/>
      <c r="I21" s="6"/>
      <c r="J21" s="6"/>
      <c r="K21" s="3"/>
      <c r="L21" s="3"/>
      <c r="M21" s="6"/>
      <c r="N21" s="7"/>
      <c r="O21" s="54"/>
      <c r="P21" s="6"/>
      <c r="Q21" s="7"/>
      <c r="R21" s="7"/>
      <c r="S21" s="16"/>
      <c r="T21" s="7"/>
      <c r="U21" s="7"/>
    </row>
    <row r="22" spans="2:21" s="50" customFormat="1" ht="12" x14ac:dyDescent="0.2">
      <c r="B22" s="55"/>
      <c r="C22" s="1"/>
      <c r="D22" s="1"/>
      <c r="E22" s="17" t="s">
        <v>83</v>
      </c>
      <c r="F22" s="6"/>
      <c r="G22" s="6"/>
      <c r="H22" s="101">
        <v>171</v>
      </c>
      <c r="I22" s="6"/>
      <c r="J22" s="10"/>
      <c r="K22" s="101">
        <v>9</v>
      </c>
      <c r="L22" s="6"/>
      <c r="M22" s="19">
        <f>H22*K22*12</f>
        <v>18468</v>
      </c>
      <c r="N22" s="1"/>
      <c r="O22" s="56"/>
      <c r="P22" s="1"/>
      <c r="Q22" s="1"/>
      <c r="R22" s="1"/>
      <c r="S22" s="1"/>
      <c r="T22" s="1"/>
      <c r="U22" s="1"/>
    </row>
    <row r="23" spans="2:21" s="50" customFormat="1" ht="3.75" customHeight="1" x14ac:dyDescent="0.2">
      <c r="B23" s="55"/>
      <c r="C23" s="1"/>
      <c r="D23" s="1"/>
      <c r="E23" s="6"/>
      <c r="F23" s="6"/>
      <c r="G23" s="6"/>
      <c r="H23" s="6"/>
      <c r="I23" s="6"/>
      <c r="J23" s="10"/>
      <c r="K23" s="6"/>
      <c r="L23" s="6"/>
      <c r="M23" s="10"/>
      <c r="N23" s="1"/>
      <c r="O23" s="56"/>
      <c r="P23" s="1"/>
      <c r="Q23" s="1"/>
      <c r="R23" s="1"/>
      <c r="S23" s="1"/>
      <c r="T23" s="1"/>
      <c r="U23" s="1"/>
    </row>
    <row r="24" spans="2:21" s="51" customFormat="1" ht="12" x14ac:dyDescent="0.2">
      <c r="B24" s="53"/>
      <c r="C24" s="7"/>
      <c r="D24" s="7"/>
      <c r="E24" s="17" t="s">
        <v>82</v>
      </c>
      <c r="F24" s="6"/>
      <c r="G24" s="6"/>
      <c r="H24" s="101">
        <v>0</v>
      </c>
      <c r="I24" s="6"/>
      <c r="J24" s="10"/>
      <c r="K24" s="101">
        <v>0</v>
      </c>
      <c r="L24" s="6"/>
      <c r="M24" s="19">
        <f>H24*K24*12</f>
        <v>0</v>
      </c>
      <c r="N24" s="7"/>
      <c r="O24" s="54"/>
      <c r="P24" s="7"/>
      <c r="Q24" s="7"/>
      <c r="R24" s="7"/>
      <c r="S24" s="7"/>
      <c r="T24" s="7"/>
      <c r="U24" s="7"/>
    </row>
    <row r="25" spans="2:21" s="51" customFormat="1" ht="3.75" customHeight="1" x14ac:dyDescent="0.2">
      <c r="B25" s="53"/>
      <c r="C25" s="7"/>
      <c r="D25" s="7"/>
      <c r="E25" s="6"/>
      <c r="F25" s="6"/>
      <c r="G25" s="6"/>
      <c r="H25" s="6"/>
      <c r="I25" s="6"/>
      <c r="J25" s="10"/>
      <c r="K25" s="6"/>
      <c r="L25" s="6"/>
      <c r="M25" s="10"/>
      <c r="N25" s="7"/>
      <c r="O25" s="54"/>
      <c r="P25" s="7"/>
      <c r="Q25" s="7"/>
      <c r="R25" s="7"/>
      <c r="S25" s="7"/>
      <c r="T25" s="7"/>
      <c r="U25" s="7"/>
    </row>
    <row r="26" spans="2:21" s="51" customFormat="1" ht="12" x14ac:dyDescent="0.2">
      <c r="B26" s="53"/>
      <c r="C26" s="7"/>
      <c r="D26" s="7"/>
      <c r="E26" s="17" t="s">
        <v>10</v>
      </c>
      <c r="F26" s="6"/>
      <c r="G26" s="6"/>
      <c r="H26" s="101">
        <v>0</v>
      </c>
      <c r="I26" s="6"/>
      <c r="J26" s="6"/>
      <c r="K26" s="101">
        <v>0</v>
      </c>
      <c r="L26" s="6"/>
      <c r="M26" s="19">
        <f>H26*K26*12</f>
        <v>0</v>
      </c>
      <c r="N26" s="7"/>
      <c r="O26" s="54"/>
      <c r="P26" s="7"/>
      <c r="Q26" s="7"/>
      <c r="R26" s="7"/>
      <c r="S26" s="7"/>
      <c r="T26" s="7"/>
      <c r="U26" s="7"/>
    </row>
    <row r="27" spans="2:21" s="51" customFormat="1" ht="3.75" customHeight="1" x14ac:dyDescent="0.2">
      <c r="B27" s="53"/>
      <c r="C27" s="7"/>
      <c r="D27" s="7"/>
      <c r="E27" s="6"/>
      <c r="F27" s="6"/>
      <c r="G27" s="6"/>
      <c r="H27" s="6"/>
      <c r="I27" s="6"/>
      <c r="J27" s="6"/>
      <c r="K27" s="95"/>
      <c r="L27" s="6"/>
      <c r="M27" s="6"/>
      <c r="N27" s="7"/>
      <c r="O27" s="54"/>
      <c r="P27" s="7"/>
      <c r="Q27" s="7"/>
      <c r="R27" s="7"/>
      <c r="S27" s="7"/>
      <c r="T27" s="7"/>
      <c r="U27" s="7"/>
    </row>
    <row r="28" spans="2:21" s="50" customFormat="1" ht="12" x14ac:dyDescent="0.2">
      <c r="B28" s="55"/>
      <c r="C28" s="1"/>
      <c r="D28" s="1"/>
      <c r="E28" s="17" t="s">
        <v>11</v>
      </c>
      <c r="F28" s="6"/>
      <c r="G28" s="6"/>
      <c r="H28" s="101">
        <v>0</v>
      </c>
      <c r="I28" s="6"/>
      <c r="J28" s="6"/>
      <c r="K28" s="101">
        <v>0</v>
      </c>
      <c r="L28" s="6"/>
      <c r="M28" s="19">
        <f>H28*K28*12</f>
        <v>0</v>
      </c>
      <c r="N28" s="1"/>
      <c r="O28" s="56"/>
      <c r="P28" s="1"/>
      <c r="Q28" s="1"/>
      <c r="R28" s="1"/>
      <c r="S28" s="1"/>
      <c r="T28" s="1"/>
      <c r="U28" s="1"/>
    </row>
    <row r="29" spans="2:21" s="50" customFormat="1" ht="3.75" customHeight="1" x14ac:dyDescent="0.2">
      <c r="B29" s="55"/>
      <c r="C29" s="1"/>
      <c r="D29" s="1"/>
      <c r="E29" s="6"/>
      <c r="F29" s="6"/>
      <c r="G29" s="6"/>
      <c r="H29" s="6"/>
      <c r="I29" s="6"/>
      <c r="J29" s="6"/>
      <c r="K29" s="5"/>
      <c r="L29" s="6"/>
      <c r="M29" s="6"/>
      <c r="N29" s="1"/>
      <c r="O29" s="56"/>
      <c r="P29" s="1"/>
      <c r="Q29" s="1"/>
      <c r="R29" s="1"/>
      <c r="S29" s="1"/>
      <c r="T29" s="1"/>
      <c r="U29" s="1"/>
    </row>
    <row r="30" spans="2:21" s="50" customFormat="1" ht="12" x14ac:dyDescent="0.2">
      <c r="B30" s="55"/>
      <c r="C30" s="1"/>
      <c r="D30" s="1"/>
      <c r="E30" s="76" t="s">
        <v>12</v>
      </c>
      <c r="F30" s="6"/>
      <c r="G30" s="6"/>
      <c r="H30" s="19">
        <f>H22+H24+H26+H28</f>
        <v>171</v>
      </c>
      <c r="I30" s="6"/>
      <c r="J30" s="6"/>
      <c r="K30" s="11"/>
      <c r="L30" s="6"/>
      <c r="M30" s="6"/>
      <c r="N30" s="1"/>
      <c r="O30" s="56"/>
      <c r="P30" s="1"/>
      <c r="Q30" s="1"/>
      <c r="R30" s="1"/>
      <c r="S30" s="1"/>
      <c r="T30" s="1"/>
      <c r="U30" s="1"/>
    </row>
    <row r="31" spans="2:21" s="50" customFormat="1" ht="3.75" customHeight="1" x14ac:dyDescent="0.2">
      <c r="B31" s="55"/>
      <c r="C31" s="1"/>
      <c r="D31" s="1"/>
      <c r="E31" s="76"/>
      <c r="F31" s="6"/>
      <c r="G31" s="6"/>
      <c r="H31" s="19"/>
      <c r="I31" s="6"/>
      <c r="J31" s="6"/>
      <c r="K31" s="11"/>
      <c r="L31" s="6"/>
      <c r="M31" s="6"/>
      <c r="N31" s="1"/>
      <c r="O31" s="56"/>
      <c r="P31" s="1"/>
      <c r="Q31" s="1"/>
      <c r="R31" s="1"/>
      <c r="S31" s="1"/>
      <c r="T31" s="1"/>
      <c r="U31" s="1"/>
    </row>
    <row r="32" spans="2:21" s="50" customFormat="1" ht="12" x14ac:dyDescent="0.2">
      <c r="B32" s="55"/>
      <c r="C32" s="1"/>
      <c r="D32" s="1"/>
      <c r="E32" s="76" t="s">
        <v>60</v>
      </c>
      <c r="F32" s="6"/>
      <c r="G32" s="6"/>
      <c r="H32" s="96">
        <v>1</v>
      </c>
      <c r="I32" s="6"/>
      <c r="J32" s="6"/>
      <c r="K32" s="11"/>
      <c r="L32" s="6"/>
      <c r="M32" s="6"/>
      <c r="N32" s="1"/>
      <c r="O32" s="56"/>
      <c r="P32" s="1"/>
      <c r="Q32" s="1"/>
      <c r="R32" s="1"/>
      <c r="S32" s="1"/>
      <c r="T32" s="1"/>
      <c r="U32" s="1"/>
    </row>
    <row r="33" spans="2:21" s="50" customFormat="1" ht="3.75" customHeight="1" x14ac:dyDescent="0.2">
      <c r="B33" s="55"/>
      <c r="C33" s="1"/>
      <c r="D33" s="1"/>
      <c r="E33" s="6"/>
      <c r="F33" s="6"/>
      <c r="G33" s="6"/>
      <c r="H33" s="6"/>
      <c r="I33" s="6"/>
      <c r="J33" s="6"/>
      <c r="K33" s="5"/>
      <c r="L33" s="6"/>
      <c r="M33" s="6"/>
      <c r="N33" s="1"/>
      <c r="O33" s="56"/>
      <c r="P33" s="1"/>
      <c r="Q33" s="1"/>
      <c r="R33" s="1"/>
      <c r="S33" s="1"/>
      <c r="T33" s="1"/>
      <c r="U33" s="1"/>
    </row>
    <row r="34" spans="2:21" s="50" customFormat="1" ht="3.75" customHeight="1" x14ac:dyDescent="0.2">
      <c r="B34" s="55"/>
      <c r="C34" s="1"/>
      <c r="D34" s="1"/>
      <c r="E34" s="6"/>
      <c r="F34" s="6"/>
      <c r="G34" s="6"/>
      <c r="H34" s="6"/>
      <c r="I34" s="6"/>
      <c r="J34" s="6"/>
      <c r="K34" s="5"/>
      <c r="L34" s="6"/>
      <c r="M34" s="6"/>
      <c r="N34" s="1"/>
      <c r="O34" s="56"/>
      <c r="P34" s="1"/>
      <c r="Q34" s="1"/>
      <c r="R34" s="1"/>
      <c r="S34" s="1"/>
      <c r="T34" s="1"/>
      <c r="U34" s="1"/>
    </row>
    <row r="35" spans="2:21" s="50" customFormat="1" ht="12" x14ac:dyDescent="0.2">
      <c r="B35" s="55"/>
      <c r="C35" s="1"/>
      <c r="D35" s="1"/>
      <c r="E35" s="8" t="s">
        <v>55</v>
      </c>
      <c r="F35" s="8"/>
      <c r="G35" s="8"/>
      <c r="H35" s="9" t="s">
        <v>13</v>
      </c>
      <c r="I35" s="8"/>
      <c r="J35" s="8"/>
      <c r="K35" s="20" t="s">
        <v>14</v>
      </c>
      <c r="L35" s="8"/>
      <c r="M35" s="9"/>
      <c r="N35" s="1"/>
      <c r="O35" s="56"/>
      <c r="P35" s="1"/>
      <c r="Q35" s="1"/>
      <c r="R35" s="1"/>
      <c r="S35" s="1"/>
      <c r="T35" s="1"/>
      <c r="U35" s="1"/>
    </row>
    <row r="36" spans="2:21" s="50" customFormat="1" ht="3.75" customHeight="1" x14ac:dyDescent="0.2">
      <c r="B36" s="55"/>
      <c r="C36" s="1"/>
      <c r="D36" s="1"/>
      <c r="E36" s="6"/>
      <c r="F36" s="6"/>
      <c r="G36" s="6"/>
      <c r="H36" s="6"/>
      <c r="I36" s="6"/>
      <c r="J36" s="6"/>
      <c r="K36" s="6"/>
      <c r="L36" s="6"/>
      <c r="M36" s="6"/>
      <c r="N36" s="1"/>
      <c r="O36" s="56"/>
      <c r="P36" s="1"/>
      <c r="Q36" s="1"/>
      <c r="R36" s="1"/>
      <c r="S36" s="1"/>
      <c r="T36" s="1"/>
      <c r="U36" s="1"/>
    </row>
    <row r="37" spans="2:21" s="50" customFormat="1" ht="12" x14ac:dyDescent="0.2">
      <c r="B37" s="55"/>
      <c r="C37" s="1"/>
      <c r="D37" s="1"/>
      <c r="E37" s="6" t="s">
        <v>84</v>
      </c>
      <c r="F37" s="6"/>
      <c r="G37" s="6"/>
      <c r="H37" s="97">
        <v>1</v>
      </c>
      <c r="I37" s="6"/>
      <c r="J37" s="6"/>
      <c r="K37" s="101">
        <v>50</v>
      </c>
      <c r="L37" s="6"/>
      <c r="M37" s="19">
        <f>H37*K37*12</f>
        <v>600</v>
      </c>
      <c r="N37" s="1"/>
      <c r="O37" s="56"/>
      <c r="P37" s="1"/>
      <c r="Q37" s="1"/>
      <c r="R37" s="1"/>
      <c r="S37" s="1"/>
      <c r="T37" s="1"/>
      <c r="U37" s="1"/>
    </row>
    <row r="38" spans="2:21" s="50" customFormat="1" ht="3.75" customHeight="1" x14ac:dyDescent="0.2">
      <c r="B38" s="55"/>
      <c r="C38" s="1"/>
      <c r="D38" s="1"/>
      <c r="E38" s="6"/>
      <c r="F38" s="6"/>
      <c r="G38" s="6"/>
      <c r="H38" s="6"/>
      <c r="I38" s="6"/>
      <c r="J38" s="6"/>
      <c r="K38" s="13"/>
      <c r="L38" s="6"/>
      <c r="M38" s="6"/>
      <c r="N38" s="1"/>
      <c r="O38" s="56"/>
      <c r="P38" s="1"/>
      <c r="Q38" s="1"/>
      <c r="R38" s="1"/>
      <c r="S38" s="1"/>
      <c r="T38" s="1"/>
      <c r="U38" s="1"/>
    </row>
    <row r="39" spans="2:21" s="50" customFormat="1" ht="12" x14ac:dyDescent="0.2">
      <c r="B39" s="55"/>
      <c r="C39" s="1"/>
      <c r="D39" s="1"/>
      <c r="E39" s="6" t="s">
        <v>15</v>
      </c>
      <c r="F39" s="6"/>
      <c r="G39" s="6"/>
      <c r="H39" s="97">
        <v>1</v>
      </c>
      <c r="I39" s="6"/>
      <c r="J39" s="6"/>
      <c r="K39" s="101">
        <v>25</v>
      </c>
      <c r="L39" s="6"/>
      <c r="M39" s="19">
        <f>H39*K39*12</f>
        <v>300</v>
      </c>
      <c r="N39" s="1"/>
      <c r="O39" s="56"/>
      <c r="P39" s="1"/>
      <c r="Q39" s="1"/>
      <c r="R39" s="1"/>
      <c r="S39" s="1"/>
      <c r="T39" s="1"/>
      <c r="U39" s="1"/>
    </row>
    <row r="40" spans="2:21" s="50" customFormat="1" ht="3.75" customHeight="1" x14ac:dyDescent="0.2">
      <c r="B40" s="55"/>
      <c r="C40" s="1"/>
      <c r="D40" s="1"/>
      <c r="E40" s="6"/>
      <c r="F40" s="6"/>
      <c r="G40" s="6"/>
      <c r="H40" s="6"/>
      <c r="I40" s="6"/>
      <c r="J40" s="6"/>
      <c r="K40" s="19"/>
      <c r="L40" s="6"/>
      <c r="M40" s="6"/>
      <c r="N40" s="1"/>
      <c r="O40" s="56"/>
      <c r="P40" s="1"/>
      <c r="Q40" s="1"/>
      <c r="R40" s="1"/>
      <c r="S40" s="1"/>
      <c r="T40" s="1"/>
      <c r="U40" s="1"/>
    </row>
    <row r="41" spans="2:21" s="50" customFormat="1" ht="3.75" customHeight="1" x14ac:dyDescent="0.2">
      <c r="B41" s="55"/>
      <c r="C41" s="1"/>
      <c r="D41" s="1"/>
      <c r="E41" s="6"/>
      <c r="F41" s="6"/>
      <c r="G41" s="6"/>
      <c r="H41" s="6"/>
      <c r="I41" s="6"/>
      <c r="J41" s="6"/>
      <c r="K41" s="19"/>
      <c r="L41" s="6"/>
      <c r="M41" s="6"/>
      <c r="N41" s="1"/>
      <c r="O41" s="56"/>
      <c r="P41" s="1"/>
      <c r="Q41" s="1"/>
      <c r="R41" s="1"/>
      <c r="S41" s="1"/>
      <c r="T41" s="1"/>
      <c r="U41" s="1"/>
    </row>
    <row r="42" spans="2:21" s="50" customFormat="1" ht="12" x14ac:dyDescent="0.2">
      <c r="B42" s="55"/>
      <c r="C42" s="1"/>
      <c r="D42" s="1"/>
      <c r="E42" s="8" t="s">
        <v>16</v>
      </c>
      <c r="F42" s="1"/>
      <c r="G42" s="6"/>
      <c r="H42" s="6"/>
      <c r="I42" s="6"/>
      <c r="J42" s="6"/>
      <c r="K42" s="9"/>
      <c r="L42" s="69"/>
      <c r="M42" s="14"/>
      <c r="N42" s="1"/>
      <c r="O42" s="56"/>
      <c r="P42" s="1"/>
      <c r="Q42" s="1"/>
      <c r="R42" s="1"/>
      <c r="S42" s="1"/>
      <c r="T42" s="1"/>
      <c r="U42" s="1"/>
    </row>
    <row r="43" spans="2:21" s="50" customFormat="1" ht="3.75" customHeight="1" x14ac:dyDescent="0.2">
      <c r="B43" s="55"/>
      <c r="C43" s="1"/>
      <c r="D43" s="1"/>
      <c r="E43" s="6"/>
      <c r="F43" s="1"/>
      <c r="G43" s="6"/>
      <c r="H43" s="6"/>
      <c r="I43" s="6"/>
      <c r="J43" s="6"/>
      <c r="K43" s="6"/>
      <c r="L43" s="6"/>
      <c r="M43" s="6"/>
      <c r="N43" s="1"/>
      <c r="O43" s="56"/>
      <c r="P43" s="1"/>
      <c r="Q43" s="1"/>
      <c r="R43" s="1"/>
      <c r="S43" s="1"/>
      <c r="T43" s="1"/>
      <c r="U43" s="1"/>
    </row>
    <row r="44" spans="2:21" s="50" customFormat="1" ht="12" x14ac:dyDescent="0.2">
      <c r="B44" s="55"/>
      <c r="C44" s="1"/>
      <c r="D44" s="1"/>
      <c r="E44" s="21" t="s">
        <v>17</v>
      </c>
      <c r="F44" s="15"/>
      <c r="G44" s="15"/>
      <c r="H44" s="15"/>
      <c r="I44" s="15"/>
      <c r="J44" s="15"/>
      <c r="K44" s="101">
        <v>0</v>
      </c>
      <c r="L44" s="15"/>
      <c r="M44" s="19">
        <f>K44*12</f>
        <v>0</v>
      </c>
      <c r="N44" s="64"/>
      <c r="O44" s="61"/>
      <c r="P44" s="57"/>
      <c r="Q44" s="1"/>
      <c r="R44" s="1"/>
      <c r="S44" s="1"/>
      <c r="T44" s="1"/>
      <c r="U44" s="1"/>
    </row>
    <row r="45" spans="2:21" s="50" customFormat="1" ht="3.75" customHeight="1" x14ac:dyDescent="0.2">
      <c r="B45" s="55"/>
      <c r="C45" s="1"/>
      <c r="D45" s="1"/>
      <c r="E45" s="6"/>
      <c r="F45" s="13"/>
      <c r="G45" s="6"/>
      <c r="H45" s="6"/>
      <c r="I45" s="6"/>
      <c r="J45" s="6"/>
      <c r="K45" s="6"/>
      <c r="L45" s="6"/>
      <c r="M45" s="6"/>
      <c r="N45" s="1"/>
      <c r="O45" s="56"/>
      <c r="P45" s="13"/>
      <c r="Q45" s="1"/>
      <c r="R45" s="1"/>
      <c r="S45" s="1"/>
      <c r="T45" s="1"/>
      <c r="U45" s="1"/>
    </row>
    <row r="46" spans="2:21" s="50" customFormat="1" ht="3.75" customHeight="1" x14ac:dyDescent="0.2">
      <c r="B46" s="55"/>
      <c r="C46" s="1"/>
      <c r="D46" s="1"/>
      <c r="E46" s="6"/>
      <c r="F46" s="13"/>
      <c r="G46" s="6"/>
      <c r="H46" s="6"/>
      <c r="I46" s="6"/>
      <c r="J46" s="6"/>
      <c r="K46" s="6"/>
      <c r="L46" s="6"/>
      <c r="M46" s="6"/>
      <c r="N46" s="1"/>
      <c r="O46" s="56"/>
      <c r="P46" s="13"/>
      <c r="Q46" s="1"/>
      <c r="R46" s="1"/>
      <c r="S46" s="1"/>
      <c r="T46" s="1"/>
      <c r="U46" s="1"/>
    </row>
    <row r="47" spans="2:21" s="50" customFormat="1" ht="12" x14ac:dyDescent="0.2">
      <c r="B47" s="80"/>
      <c r="C47" s="15"/>
      <c r="D47" s="15"/>
      <c r="E47" s="6"/>
      <c r="F47" s="13"/>
      <c r="G47" s="6"/>
      <c r="H47" s="6"/>
      <c r="I47" s="6"/>
      <c r="J47" s="6"/>
      <c r="K47" s="76"/>
      <c r="L47" s="22" t="s">
        <v>18</v>
      </c>
      <c r="M47" s="137">
        <f>M22+M24+M26+M28+M37+M39+M44</f>
        <v>19368</v>
      </c>
      <c r="N47" s="139"/>
      <c r="O47" s="140"/>
      <c r="P47" s="1"/>
      <c r="Q47" s="1"/>
      <c r="R47" s="1"/>
      <c r="S47" s="1"/>
      <c r="T47" s="1"/>
      <c r="U47" s="1"/>
    </row>
    <row r="48" spans="2:21" s="50" customFormat="1" ht="3.75" customHeight="1" x14ac:dyDescent="0.2">
      <c r="B48" s="55"/>
      <c r="C48" s="1"/>
      <c r="D48" s="1"/>
      <c r="E48" s="6"/>
      <c r="F48" s="13"/>
      <c r="G48" s="6"/>
      <c r="H48" s="6"/>
      <c r="I48" s="6"/>
      <c r="J48" s="6"/>
      <c r="K48" s="6"/>
      <c r="L48" s="6"/>
      <c r="M48" s="6"/>
      <c r="N48" s="1"/>
      <c r="O48" s="56"/>
      <c r="P48" s="13"/>
      <c r="Q48" s="1"/>
      <c r="R48" s="1"/>
      <c r="S48" s="1"/>
      <c r="T48" s="1"/>
      <c r="U48" s="1"/>
    </row>
    <row r="49" spans="2:21" s="50" customFormat="1" ht="3.75" customHeight="1" x14ac:dyDescent="0.2">
      <c r="B49" s="55"/>
      <c r="C49" s="1"/>
      <c r="D49" s="1"/>
      <c r="E49" s="6"/>
      <c r="F49" s="13"/>
      <c r="G49" s="6"/>
      <c r="H49" s="6"/>
      <c r="I49" s="6"/>
      <c r="J49" s="6"/>
      <c r="K49" s="6"/>
      <c r="L49" s="6"/>
      <c r="M49" s="6"/>
      <c r="N49" s="1"/>
      <c r="O49" s="56"/>
      <c r="P49" s="13"/>
      <c r="Q49" s="1"/>
      <c r="R49" s="1"/>
      <c r="S49" s="1"/>
      <c r="T49" s="1"/>
      <c r="U49" s="1"/>
    </row>
    <row r="50" spans="2:21" s="50" customFormat="1" ht="12" x14ac:dyDescent="0.2">
      <c r="B50" s="70" t="s">
        <v>85</v>
      </c>
      <c r="C50" s="1"/>
      <c r="D50" s="1"/>
      <c r="E50" s="76"/>
      <c r="F50" s="13"/>
      <c r="G50" s="6"/>
      <c r="H50" s="6"/>
      <c r="I50" s="6"/>
      <c r="J50" s="23" t="s">
        <v>19</v>
      </c>
      <c r="K50" s="24">
        <f>M66*100/M47</f>
        <v>14.952808756712102</v>
      </c>
      <c r="L50" s="81" t="s">
        <v>1</v>
      </c>
      <c r="M50" s="82">
        <f>M66/H30</f>
        <v>16.936023391812864</v>
      </c>
      <c r="N50" s="78"/>
      <c r="O50" s="79"/>
      <c r="P50" s="1"/>
      <c r="Q50" s="1"/>
      <c r="R50" s="1"/>
      <c r="S50" s="1"/>
      <c r="T50" s="1"/>
      <c r="U50" s="1"/>
    </row>
    <row r="51" spans="2:21" s="50" customFormat="1" ht="3.75" customHeight="1" x14ac:dyDescent="0.2">
      <c r="B51" s="55"/>
      <c r="C51" s="1"/>
      <c r="D51" s="1"/>
      <c r="E51" s="6"/>
      <c r="F51" s="13"/>
      <c r="G51" s="6"/>
      <c r="H51" s="6"/>
      <c r="I51" s="6"/>
      <c r="J51" s="6"/>
      <c r="K51" s="5"/>
      <c r="L51" s="6"/>
      <c r="M51" s="6"/>
      <c r="N51" s="1"/>
      <c r="O51" s="56"/>
      <c r="P51" s="1"/>
      <c r="Q51" s="1"/>
      <c r="R51" s="1"/>
      <c r="S51" s="1"/>
      <c r="T51" s="1"/>
      <c r="U51" s="1"/>
    </row>
    <row r="52" spans="2:21" s="50" customFormat="1" ht="12" x14ac:dyDescent="0.2">
      <c r="B52" s="55"/>
      <c r="C52" s="1"/>
      <c r="D52" s="1"/>
      <c r="E52" s="6" t="s">
        <v>20</v>
      </c>
      <c r="F52" s="13"/>
      <c r="G52" s="6"/>
      <c r="H52" s="25"/>
      <c r="I52" s="26"/>
      <c r="J52" s="26"/>
      <c r="K52" s="101">
        <v>11.7</v>
      </c>
      <c r="L52" s="6"/>
      <c r="M52" s="19">
        <f>K52*H30</f>
        <v>2000.6999999999998</v>
      </c>
      <c r="N52" s="78"/>
      <c r="O52" s="79"/>
      <c r="P52" s="1"/>
      <c r="Q52" s="1"/>
      <c r="R52" s="1"/>
      <c r="S52" s="1"/>
      <c r="T52" s="1"/>
      <c r="U52" s="1"/>
    </row>
    <row r="53" spans="2:21" s="50" customFormat="1" ht="3.75" customHeight="1" x14ac:dyDescent="0.2">
      <c r="B53" s="55"/>
      <c r="C53" s="1"/>
      <c r="D53" s="1"/>
      <c r="E53" s="6"/>
      <c r="F53" s="13"/>
      <c r="G53" s="6"/>
      <c r="H53" s="25"/>
      <c r="I53" s="26"/>
      <c r="J53" s="26"/>
      <c r="K53" s="18"/>
      <c r="L53" s="6"/>
      <c r="M53" s="19"/>
      <c r="N53" s="78"/>
      <c r="O53" s="79"/>
      <c r="P53" s="1"/>
      <c r="Q53" s="1"/>
      <c r="R53" s="1"/>
      <c r="S53" s="1"/>
      <c r="T53" s="1"/>
      <c r="U53" s="1"/>
    </row>
    <row r="54" spans="2:21" s="50" customFormat="1" ht="12.75" customHeight="1" x14ac:dyDescent="0.2">
      <c r="B54" s="55"/>
      <c r="C54" s="1"/>
      <c r="D54" s="1"/>
      <c r="E54" s="6" t="s">
        <v>86</v>
      </c>
      <c r="F54" s="13"/>
      <c r="G54" s="6"/>
      <c r="H54" s="25"/>
      <c r="I54" s="26"/>
      <c r="J54" s="26"/>
      <c r="K54" s="133">
        <v>43</v>
      </c>
      <c r="L54" s="6"/>
      <c r="M54" s="19">
        <f>K54*H39</f>
        <v>43</v>
      </c>
      <c r="N54" s="78"/>
      <c r="O54" s="79"/>
      <c r="P54" s="1"/>
      <c r="Q54" s="1"/>
      <c r="R54" s="1"/>
      <c r="S54" s="1"/>
      <c r="T54" s="1"/>
      <c r="U54" s="1"/>
    </row>
    <row r="55" spans="2:21" s="50" customFormat="1" ht="3.75" customHeight="1" x14ac:dyDescent="0.2">
      <c r="B55" s="55"/>
      <c r="C55" s="1"/>
      <c r="D55" s="1"/>
      <c r="E55" s="6"/>
      <c r="F55" s="13"/>
      <c r="G55" s="6"/>
      <c r="H55" s="25"/>
      <c r="I55" s="26"/>
      <c r="J55" s="26"/>
      <c r="K55" s="18"/>
      <c r="L55" s="6"/>
      <c r="M55" s="19"/>
      <c r="N55" s="78"/>
      <c r="O55" s="79"/>
      <c r="P55" s="1"/>
      <c r="Q55" s="1"/>
      <c r="R55" s="1"/>
      <c r="S55" s="1"/>
      <c r="T55" s="1"/>
      <c r="U55" s="1"/>
    </row>
    <row r="56" spans="2:21" s="50" customFormat="1" ht="12" x14ac:dyDescent="0.2">
      <c r="B56" s="55"/>
      <c r="C56" s="1"/>
      <c r="D56" s="1"/>
      <c r="E56" s="6" t="s">
        <v>45</v>
      </c>
      <c r="F56" s="13"/>
      <c r="G56" s="6"/>
      <c r="H56" s="25"/>
      <c r="I56" s="26"/>
      <c r="J56" s="26"/>
      <c r="K56" s="101">
        <v>89</v>
      </c>
      <c r="L56" s="6"/>
      <c r="M56" s="19">
        <f>K56*H37</f>
        <v>89</v>
      </c>
      <c r="N56" s="78"/>
      <c r="O56" s="79"/>
      <c r="P56" s="1"/>
      <c r="Q56" s="1"/>
      <c r="R56" s="1"/>
      <c r="S56" s="1"/>
      <c r="T56" s="1"/>
      <c r="U56" s="1"/>
    </row>
    <row r="57" spans="2:21" s="50" customFormat="1" ht="3.75" customHeight="1" x14ac:dyDescent="0.2">
      <c r="B57" s="55"/>
      <c r="C57" s="1"/>
      <c r="D57" s="1"/>
      <c r="E57" s="6"/>
      <c r="F57" s="13"/>
      <c r="G57" s="6"/>
      <c r="H57" s="6"/>
      <c r="I57" s="6"/>
      <c r="J57" s="6"/>
      <c r="K57" s="13"/>
      <c r="L57" s="6"/>
      <c r="M57" s="6"/>
      <c r="N57" s="1"/>
      <c r="O57" s="56"/>
      <c r="P57" s="1"/>
      <c r="Q57" s="1"/>
      <c r="R57" s="1"/>
      <c r="S57" s="1"/>
      <c r="T57" s="1"/>
      <c r="U57" s="1"/>
    </row>
    <row r="58" spans="2:21" s="50" customFormat="1" ht="12" x14ac:dyDescent="0.2">
      <c r="B58" s="55"/>
      <c r="C58" s="1"/>
      <c r="D58" s="1"/>
      <c r="E58" s="6" t="s">
        <v>59</v>
      </c>
      <c r="F58" s="13"/>
      <c r="G58" s="6"/>
      <c r="H58" s="6"/>
      <c r="I58" s="6"/>
      <c r="J58" s="6"/>
      <c r="K58" s="101">
        <v>298</v>
      </c>
      <c r="L58" s="6"/>
      <c r="M58" s="19">
        <f>K58*H32</f>
        <v>298</v>
      </c>
      <c r="N58" s="1"/>
      <c r="O58" s="56"/>
      <c r="P58" s="1"/>
      <c r="Q58" s="1"/>
      <c r="R58" s="1"/>
      <c r="S58" s="1"/>
      <c r="T58" s="1"/>
      <c r="U58" s="1"/>
    </row>
    <row r="59" spans="2:21" s="50" customFormat="1" ht="4.5" customHeight="1" x14ac:dyDescent="0.2">
      <c r="B59" s="55"/>
      <c r="C59" s="1"/>
      <c r="D59" s="1"/>
      <c r="E59" s="6"/>
      <c r="F59" s="13"/>
      <c r="G59" s="6"/>
      <c r="H59" s="6"/>
      <c r="I59" s="6"/>
      <c r="J59" s="6"/>
      <c r="K59" s="18"/>
      <c r="L59" s="6"/>
      <c r="M59" s="19"/>
      <c r="N59" s="1"/>
      <c r="O59" s="56"/>
      <c r="P59" s="1"/>
      <c r="Q59" s="1"/>
      <c r="R59" s="1"/>
      <c r="S59" s="1"/>
      <c r="T59" s="1"/>
      <c r="U59" s="1"/>
    </row>
    <row r="60" spans="2:21" s="50" customFormat="1" ht="12" x14ac:dyDescent="0.2">
      <c r="B60" s="55"/>
      <c r="C60" s="1"/>
      <c r="D60" s="1"/>
      <c r="E60" s="6" t="s">
        <v>46</v>
      </c>
      <c r="F60" s="13"/>
      <c r="G60" s="6"/>
      <c r="H60" s="6"/>
      <c r="I60" s="6"/>
      <c r="J60" s="6"/>
      <c r="K60" s="101">
        <v>39</v>
      </c>
      <c r="L60" s="6"/>
      <c r="M60" s="19">
        <f>K60*(H37+H39)</f>
        <v>78</v>
      </c>
      <c r="N60" s="1"/>
      <c r="O60" s="56"/>
      <c r="P60" s="1"/>
      <c r="Q60" s="1"/>
      <c r="R60" s="1"/>
      <c r="S60" s="1"/>
      <c r="T60" s="1"/>
      <c r="U60" s="1"/>
    </row>
    <row r="61" spans="2:21" s="50" customFormat="1" ht="3.75" customHeight="1" x14ac:dyDescent="0.2">
      <c r="B61" s="55"/>
      <c r="C61" s="1"/>
      <c r="D61" s="1"/>
      <c r="E61" s="6"/>
      <c r="F61" s="13"/>
      <c r="G61" s="6"/>
      <c r="H61" s="6"/>
      <c r="I61" s="6"/>
      <c r="J61" s="6"/>
      <c r="K61" s="5"/>
      <c r="L61" s="6"/>
      <c r="M61" s="6"/>
      <c r="N61" s="1"/>
      <c r="O61" s="56"/>
      <c r="P61" s="1"/>
      <c r="Q61" s="1"/>
      <c r="R61" s="1"/>
      <c r="S61" s="1"/>
      <c r="T61" s="1"/>
      <c r="U61" s="1"/>
    </row>
    <row r="62" spans="2:21" s="50" customFormat="1" ht="12" x14ac:dyDescent="0.2">
      <c r="B62" s="55"/>
      <c r="C62" s="1"/>
      <c r="D62" s="1"/>
      <c r="E62" s="6" t="s">
        <v>21</v>
      </c>
      <c r="F62" s="1"/>
      <c r="G62" s="6"/>
      <c r="H62" s="6"/>
      <c r="I62" s="6"/>
      <c r="J62" s="6"/>
      <c r="K62" s="101">
        <v>2</v>
      </c>
      <c r="L62" s="6"/>
      <c r="M62" s="19">
        <f>K62*M47/100</f>
        <v>387.36</v>
      </c>
      <c r="N62" s="1"/>
      <c r="O62" s="56"/>
      <c r="P62" s="1"/>
      <c r="Q62" s="1"/>
      <c r="R62" s="1"/>
      <c r="S62" s="1"/>
      <c r="T62" s="1"/>
      <c r="U62" s="1"/>
    </row>
    <row r="63" spans="2:21" s="50" customFormat="1" ht="3.75" customHeight="1" x14ac:dyDescent="0.2">
      <c r="B63" s="55"/>
      <c r="C63" s="1"/>
      <c r="D63" s="1"/>
      <c r="E63" s="6"/>
      <c r="F63" s="1"/>
      <c r="G63" s="6"/>
      <c r="H63" s="6"/>
      <c r="I63" s="6"/>
      <c r="J63" s="6"/>
      <c r="K63" s="19"/>
      <c r="L63" s="6"/>
      <c r="M63" s="6"/>
      <c r="N63" s="1"/>
      <c r="O63" s="56"/>
      <c r="P63" s="1"/>
      <c r="Q63" s="1"/>
      <c r="R63" s="1"/>
      <c r="S63" s="1"/>
      <c r="T63" s="1"/>
      <c r="U63" s="1"/>
    </row>
    <row r="64" spans="2:21" s="50" customFormat="1" ht="12" x14ac:dyDescent="0.2">
      <c r="B64" s="55"/>
      <c r="C64" s="1"/>
      <c r="D64" s="1"/>
      <c r="E64" s="6" t="s">
        <v>22</v>
      </c>
      <c r="F64" s="13"/>
      <c r="G64" s="6"/>
      <c r="H64" s="6"/>
      <c r="I64" s="6"/>
      <c r="J64" s="6"/>
      <c r="K64" s="101">
        <v>0</v>
      </c>
      <c r="L64" s="6"/>
      <c r="M64" s="19">
        <f>K64*H30</f>
        <v>0</v>
      </c>
      <c r="N64" s="1"/>
      <c r="O64" s="56"/>
      <c r="P64" s="1"/>
      <c r="Q64" s="1"/>
      <c r="R64" s="1"/>
      <c r="S64" s="1"/>
      <c r="T64" s="1"/>
      <c r="U64" s="1"/>
    </row>
    <row r="65" spans="2:21" s="50" customFormat="1" ht="3.75" customHeight="1" x14ac:dyDescent="0.2">
      <c r="B65" s="55"/>
      <c r="C65" s="1"/>
      <c r="D65" s="1"/>
      <c r="E65" s="8"/>
      <c r="F65" s="1"/>
      <c r="G65" s="6"/>
      <c r="H65" s="6"/>
      <c r="I65" s="6"/>
      <c r="J65" s="6"/>
      <c r="K65" s="6"/>
      <c r="L65" s="6"/>
      <c r="M65" s="6"/>
      <c r="N65" s="1"/>
      <c r="O65" s="56"/>
      <c r="P65" s="1"/>
      <c r="Q65" s="1"/>
      <c r="R65" s="1"/>
      <c r="S65" s="1"/>
      <c r="T65" s="1"/>
      <c r="U65" s="1"/>
    </row>
    <row r="66" spans="2:21" s="50" customFormat="1" ht="12" x14ac:dyDescent="0.2">
      <c r="B66" s="55"/>
      <c r="C66" s="1"/>
      <c r="D66" s="1"/>
      <c r="E66" s="6"/>
      <c r="F66" s="13"/>
      <c r="G66" s="6"/>
      <c r="H66" s="6"/>
      <c r="I66" s="6"/>
      <c r="J66" s="6"/>
      <c r="K66" s="76"/>
      <c r="L66" s="27" t="s">
        <v>23</v>
      </c>
      <c r="M66" s="137">
        <f>M52+M56+M58+M60+M62+M64+M54</f>
        <v>2896.06</v>
      </c>
      <c r="N66" s="139"/>
      <c r="O66" s="140"/>
      <c r="P66" s="1"/>
      <c r="Q66" s="1"/>
      <c r="R66" s="1"/>
      <c r="S66" s="1"/>
      <c r="T66" s="1"/>
      <c r="U66" s="1"/>
    </row>
    <row r="67" spans="2:21" s="50" customFormat="1" ht="3.75" customHeight="1" x14ac:dyDescent="0.2">
      <c r="B67" s="55"/>
      <c r="C67" s="1"/>
      <c r="D67" s="1"/>
      <c r="E67" s="8"/>
      <c r="F67" s="1"/>
      <c r="G67" s="6"/>
      <c r="H67" s="6"/>
      <c r="I67" s="6"/>
      <c r="J67" s="6"/>
      <c r="K67" s="6"/>
      <c r="L67" s="6"/>
      <c r="M67" s="6"/>
      <c r="N67" s="1"/>
      <c r="O67" s="56"/>
      <c r="P67" s="1"/>
      <c r="Q67" s="1"/>
      <c r="R67" s="1"/>
      <c r="S67" s="1"/>
      <c r="T67" s="1"/>
      <c r="U67" s="1"/>
    </row>
    <row r="68" spans="2:21" s="50" customFormat="1" ht="3.75" customHeight="1" x14ac:dyDescent="0.2">
      <c r="B68" s="55"/>
      <c r="C68" s="1"/>
      <c r="D68" s="1"/>
      <c r="E68" s="8"/>
      <c r="F68" s="1"/>
      <c r="G68" s="6"/>
      <c r="H68" s="6"/>
      <c r="I68" s="6"/>
      <c r="J68" s="6"/>
      <c r="K68" s="6"/>
      <c r="L68" s="6"/>
      <c r="M68" s="6"/>
      <c r="N68" s="1"/>
      <c r="O68" s="56"/>
      <c r="P68" s="1"/>
      <c r="Q68" s="1"/>
      <c r="R68" s="1"/>
      <c r="S68" s="1"/>
      <c r="T68" s="1"/>
      <c r="U68" s="1"/>
    </row>
    <row r="69" spans="2:21" s="50" customFormat="1" ht="12" x14ac:dyDescent="0.2">
      <c r="B69" s="63"/>
      <c r="C69" s="19"/>
      <c r="D69" s="6"/>
      <c r="E69" s="6"/>
      <c r="F69" s="1"/>
      <c r="G69" s="6"/>
      <c r="H69" s="6"/>
      <c r="I69" s="6"/>
      <c r="J69" s="6"/>
      <c r="K69" s="76"/>
      <c r="L69" s="22" t="s">
        <v>24</v>
      </c>
      <c r="M69" s="137">
        <f>M47-M66</f>
        <v>16471.939999999999</v>
      </c>
      <c r="N69" s="139"/>
      <c r="O69" s="140"/>
      <c r="P69" s="57"/>
      <c r="Q69" s="1"/>
      <c r="R69" s="1"/>
      <c r="S69" s="1"/>
      <c r="T69" s="1"/>
      <c r="U69" s="1"/>
    </row>
    <row r="70" spans="2:21" s="50" customFormat="1" ht="3.75" customHeight="1" x14ac:dyDescent="0.2">
      <c r="B70" s="63"/>
      <c r="C70" s="19"/>
      <c r="D70" s="6"/>
      <c r="E70" s="6"/>
      <c r="F70" s="1"/>
      <c r="G70" s="6"/>
      <c r="H70" s="6"/>
      <c r="I70" s="6"/>
      <c r="J70" s="6"/>
      <c r="K70" s="3"/>
      <c r="L70" s="6"/>
      <c r="M70" s="6"/>
      <c r="N70" s="1"/>
      <c r="O70" s="56"/>
      <c r="P70" s="13"/>
      <c r="Q70" s="1"/>
      <c r="R70" s="1"/>
      <c r="S70" s="1"/>
      <c r="T70" s="1"/>
      <c r="U70" s="1"/>
    </row>
    <row r="71" spans="2:21" s="50" customFormat="1" ht="12" x14ac:dyDescent="0.2">
      <c r="B71" s="70" t="s">
        <v>25</v>
      </c>
      <c r="C71" s="8"/>
      <c r="D71" s="8"/>
      <c r="E71" s="76"/>
      <c r="F71" s="1"/>
      <c r="G71" s="6"/>
      <c r="H71" s="6"/>
      <c r="I71" s="6"/>
      <c r="J71" s="6"/>
      <c r="K71" s="12"/>
      <c r="L71" s="6"/>
      <c r="M71" s="141"/>
      <c r="N71" s="139"/>
      <c r="O71" s="140"/>
      <c r="P71" s="1"/>
      <c r="Q71" s="1"/>
      <c r="R71" s="1"/>
      <c r="S71" s="1"/>
      <c r="T71" s="1"/>
      <c r="U71" s="1"/>
    </row>
    <row r="72" spans="2:21" s="50" customFormat="1" ht="3.75" customHeight="1" x14ac:dyDescent="0.2">
      <c r="B72" s="55"/>
      <c r="C72" s="8"/>
      <c r="D72" s="8"/>
      <c r="E72" s="6"/>
      <c r="F72" s="1"/>
      <c r="G72" s="6"/>
      <c r="H72" s="6"/>
      <c r="I72" s="6"/>
      <c r="J72" s="6"/>
      <c r="K72" s="3"/>
      <c r="L72" s="6"/>
      <c r="M72" s="6"/>
      <c r="N72" s="1"/>
      <c r="O72" s="56"/>
      <c r="P72" s="1"/>
      <c r="Q72" s="1"/>
      <c r="R72" s="1"/>
      <c r="S72" s="1"/>
      <c r="T72" s="1"/>
      <c r="U72" s="1"/>
    </row>
    <row r="73" spans="2:21" s="50" customFormat="1" ht="12" x14ac:dyDescent="0.2">
      <c r="B73" s="55"/>
      <c r="C73" s="10"/>
      <c r="D73" s="1"/>
      <c r="E73" s="6" t="s">
        <v>62</v>
      </c>
      <c r="F73" s="13"/>
      <c r="G73" s="6"/>
      <c r="H73" s="6"/>
      <c r="I73" s="6"/>
      <c r="J73" s="6"/>
      <c r="K73" s="98">
        <v>2.3E-2</v>
      </c>
      <c r="L73" s="6"/>
      <c r="M73" s="14"/>
      <c r="N73" s="64"/>
      <c r="O73" s="61"/>
      <c r="P73" s="57"/>
      <c r="Q73" s="1"/>
      <c r="R73" s="1"/>
      <c r="S73" s="1"/>
      <c r="T73" s="1"/>
      <c r="U73" s="1"/>
    </row>
    <row r="74" spans="2:21" s="50" customFormat="1" ht="3.75" customHeight="1" x14ac:dyDescent="0.2">
      <c r="B74" s="55"/>
      <c r="C74" s="10"/>
      <c r="D74" s="1"/>
      <c r="E74" s="6"/>
      <c r="F74" s="13"/>
      <c r="G74" s="6"/>
      <c r="H74" s="6"/>
      <c r="I74" s="6"/>
      <c r="J74" s="6"/>
      <c r="K74" s="6"/>
      <c r="L74" s="6"/>
      <c r="M74" s="6"/>
      <c r="N74" s="1"/>
      <c r="O74" s="56"/>
      <c r="P74" s="29"/>
      <c r="Q74" s="1"/>
      <c r="R74" s="1"/>
      <c r="S74" s="1"/>
      <c r="T74" s="1"/>
      <c r="U74" s="1"/>
    </row>
    <row r="75" spans="2:21" s="50" customFormat="1" ht="12" x14ac:dyDescent="0.2">
      <c r="B75" s="55"/>
      <c r="C75" s="10"/>
      <c r="D75" s="1"/>
      <c r="E75" s="6" t="s">
        <v>78</v>
      </c>
      <c r="F75" s="1"/>
      <c r="G75" s="6"/>
      <c r="H75" s="6"/>
      <c r="I75" s="6"/>
      <c r="J75" s="6"/>
      <c r="K75" s="13">
        <f>M6</f>
        <v>176000</v>
      </c>
      <c r="L75" s="6"/>
      <c r="M75" s="30"/>
      <c r="N75" s="1"/>
      <c r="O75" s="56"/>
      <c r="P75" s="57"/>
      <c r="Q75" s="1"/>
      <c r="R75" s="1"/>
      <c r="S75" s="1"/>
      <c r="T75" s="1"/>
      <c r="U75" s="1"/>
    </row>
    <row r="76" spans="2:21" s="50" customFormat="1" ht="3.75" customHeight="1" x14ac:dyDescent="0.2">
      <c r="B76" s="55"/>
      <c r="C76" s="10"/>
      <c r="D76" s="1"/>
      <c r="E76" s="8"/>
      <c r="F76" s="1"/>
      <c r="G76" s="6"/>
      <c r="H76" s="6"/>
      <c r="I76" s="6"/>
      <c r="J76" s="6"/>
      <c r="K76" s="6"/>
      <c r="L76" s="6"/>
      <c r="M76" s="6"/>
      <c r="N76" s="1"/>
      <c r="O76" s="56"/>
      <c r="P76" s="13"/>
      <c r="Q76" s="1"/>
      <c r="R76" s="1"/>
      <c r="S76" s="1"/>
      <c r="T76" s="1"/>
      <c r="U76" s="1"/>
    </row>
    <row r="77" spans="2:21" s="50" customFormat="1" ht="12" x14ac:dyDescent="0.2">
      <c r="B77" s="55"/>
      <c r="C77" s="10"/>
      <c r="D77" s="1"/>
      <c r="E77" s="6"/>
      <c r="F77" s="1"/>
      <c r="G77" s="6"/>
      <c r="H77" s="6"/>
      <c r="I77" s="6"/>
      <c r="J77" s="6"/>
      <c r="K77" s="76"/>
      <c r="L77" s="20" t="s">
        <v>26</v>
      </c>
      <c r="M77" s="137">
        <f>K75*K73</f>
        <v>4048</v>
      </c>
      <c r="N77" s="139"/>
      <c r="O77" s="140"/>
      <c r="P77" s="57"/>
      <c r="Q77" s="1"/>
      <c r="R77" s="1"/>
      <c r="S77" s="1"/>
      <c r="T77" s="1"/>
      <c r="U77" s="1"/>
    </row>
    <row r="78" spans="2:21" s="50" customFormat="1" ht="3.75" customHeight="1" x14ac:dyDescent="0.2">
      <c r="B78" s="55"/>
      <c r="C78" s="10"/>
      <c r="D78" s="1"/>
      <c r="E78" s="8"/>
      <c r="F78" s="1"/>
      <c r="G78" s="6"/>
      <c r="H78" s="6"/>
      <c r="I78" s="6"/>
      <c r="J78" s="6"/>
      <c r="K78" s="6"/>
      <c r="L78" s="6"/>
      <c r="M78" s="6"/>
      <c r="N78" s="1"/>
      <c r="O78" s="56"/>
      <c r="P78" s="13"/>
      <c r="Q78" s="1"/>
      <c r="R78" s="1"/>
      <c r="S78" s="1"/>
      <c r="T78" s="1"/>
      <c r="U78" s="1"/>
    </row>
    <row r="79" spans="2:21" s="50" customFormat="1" ht="3.75" customHeight="1" x14ac:dyDescent="0.2">
      <c r="B79" s="55"/>
      <c r="C79" s="10"/>
      <c r="D79" s="1"/>
      <c r="E79" s="8"/>
      <c r="F79" s="1"/>
      <c r="G79" s="6"/>
      <c r="H79" s="6"/>
      <c r="I79" s="6"/>
      <c r="J79" s="6"/>
      <c r="K79" s="6"/>
      <c r="L79" s="6"/>
      <c r="M79" s="6"/>
      <c r="N79" s="1"/>
      <c r="O79" s="56"/>
      <c r="P79" s="13"/>
      <c r="Q79" s="1"/>
      <c r="R79" s="1"/>
      <c r="S79" s="1"/>
      <c r="T79" s="1"/>
      <c r="U79" s="1"/>
    </row>
    <row r="80" spans="2:21" s="50" customFormat="1" ht="12" x14ac:dyDescent="0.2">
      <c r="B80" s="55"/>
      <c r="C80" s="6"/>
      <c r="D80" s="6"/>
      <c r="E80" s="6"/>
      <c r="F80" s="6"/>
      <c r="G80" s="6"/>
      <c r="H80" s="6"/>
      <c r="I80" s="6"/>
      <c r="J80" s="6"/>
      <c r="K80" s="76"/>
      <c r="L80" s="9" t="s">
        <v>57</v>
      </c>
      <c r="M80" s="137">
        <f>M69-M77</f>
        <v>12423.939999999999</v>
      </c>
      <c r="N80" s="139"/>
      <c r="O80" s="140"/>
      <c r="P80" s="57"/>
      <c r="Q80" s="1"/>
      <c r="R80" s="1"/>
      <c r="S80" s="1"/>
      <c r="T80" s="1"/>
      <c r="U80" s="1"/>
    </row>
    <row r="81" spans="2:21" s="50" customFormat="1" ht="3.75" customHeight="1" x14ac:dyDescent="0.2">
      <c r="B81" s="55"/>
      <c r="C81" s="6"/>
      <c r="D81" s="6"/>
      <c r="E81" s="76"/>
      <c r="F81" s="76"/>
      <c r="G81" s="76"/>
      <c r="H81" s="76"/>
      <c r="I81" s="76"/>
      <c r="J81" s="76"/>
      <c r="K81" s="76"/>
      <c r="L81" s="6"/>
      <c r="M81" s="6"/>
      <c r="N81" s="1"/>
      <c r="O81" s="56"/>
      <c r="P81" s="13"/>
      <c r="Q81" s="1"/>
      <c r="R81" s="1"/>
      <c r="S81" s="1"/>
      <c r="T81" s="1"/>
      <c r="U81" s="1"/>
    </row>
    <row r="82" spans="2:21" s="50" customFormat="1" ht="3.75" customHeight="1" x14ac:dyDescent="0.2">
      <c r="B82" s="55"/>
      <c r="C82" s="6"/>
      <c r="D82" s="6"/>
      <c r="E82" s="76"/>
      <c r="F82" s="76"/>
      <c r="G82" s="76"/>
      <c r="H82" s="76"/>
      <c r="I82" s="76"/>
      <c r="J82" s="76"/>
      <c r="K82" s="76"/>
      <c r="L82" s="6"/>
      <c r="M82" s="6"/>
      <c r="N82" s="1"/>
      <c r="O82" s="56"/>
      <c r="P82" s="13"/>
      <c r="Q82" s="1"/>
      <c r="R82" s="1"/>
      <c r="S82" s="1"/>
      <c r="T82" s="1"/>
      <c r="U82" s="1"/>
    </row>
    <row r="83" spans="2:21" s="50" customFormat="1" ht="12" x14ac:dyDescent="0.2">
      <c r="B83" s="70" t="s">
        <v>27</v>
      </c>
      <c r="C83" s="23"/>
      <c r="D83" s="6"/>
      <c r="E83" s="76"/>
      <c r="F83" s="76"/>
      <c r="G83" s="76"/>
      <c r="H83" s="76"/>
      <c r="I83" s="76"/>
      <c r="J83" s="76"/>
      <c r="K83" s="76"/>
      <c r="L83" s="6"/>
      <c r="M83" s="141"/>
      <c r="N83" s="139"/>
      <c r="O83" s="140"/>
      <c r="P83" s="1"/>
      <c r="Q83" s="1"/>
      <c r="R83" s="1"/>
      <c r="S83" s="1"/>
      <c r="T83" s="1"/>
      <c r="U83" s="1"/>
    </row>
    <row r="84" spans="2:21" s="50" customFormat="1" ht="3.75" customHeight="1" x14ac:dyDescent="0.2">
      <c r="B84" s="55"/>
      <c r="C84" s="23"/>
      <c r="D84" s="6"/>
      <c r="E84" s="76"/>
      <c r="F84" s="76"/>
      <c r="G84" s="76"/>
      <c r="H84" s="76"/>
      <c r="I84" s="76"/>
      <c r="J84" s="76"/>
      <c r="K84" s="76"/>
      <c r="L84" s="6"/>
      <c r="M84" s="6"/>
      <c r="N84" s="1"/>
      <c r="O84" s="56"/>
      <c r="P84" s="1"/>
      <c r="Q84" s="1"/>
      <c r="R84" s="1"/>
      <c r="S84" s="1"/>
      <c r="T84" s="1"/>
      <c r="U84" s="1"/>
    </row>
    <row r="85" spans="2:21" s="50" customFormat="1" ht="12" x14ac:dyDescent="0.2">
      <c r="B85" s="70"/>
      <c r="C85" s="6"/>
      <c r="D85" s="6"/>
      <c r="E85" s="76" t="s">
        <v>56</v>
      </c>
      <c r="F85" s="6"/>
      <c r="G85" s="1"/>
      <c r="H85" s="6"/>
      <c r="I85" s="6"/>
      <c r="J85" s="6"/>
      <c r="K85" s="97">
        <v>57</v>
      </c>
      <c r="L85" s="6"/>
      <c r="M85" s="31"/>
      <c r="N85" s="1"/>
      <c r="O85" s="56"/>
      <c r="P85" s="57"/>
      <c r="Q85" s="1"/>
      <c r="R85" s="1"/>
      <c r="S85" s="57"/>
      <c r="T85" s="1"/>
      <c r="U85" s="1"/>
    </row>
    <row r="86" spans="2:21" s="50" customFormat="1" ht="3.75" customHeight="1" x14ac:dyDescent="0.2">
      <c r="B86" s="70"/>
      <c r="C86" s="6"/>
      <c r="D86" s="6"/>
      <c r="E86" s="6"/>
      <c r="F86" s="6"/>
      <c r="G86" s="1"/>
      <c r="H86" s="6"/>
      <c r="I86" s="6"/>
      <c r="J86" s="6"/>
      <c r="K86" s="6"/>
      <c r="L86" s="6"/>
      <c r="M86" s="6"/>
      <c r="N86" s="1"/>
      <c r="O86" s="56"/>
      <c r="P86" s="5"/>
      <c r="Q86" s="1"/>
      <c r="R86" s="1"/>
      <c r="S86" s="1"/>
      <c r="T86" s="1"/>
      <c r="U86" s="1"/>
    </row>
    <row r="87" spans="2:21" s="50" customFormat="1" ht="12" x14ac:dyDescent="0.2">
      <c r="B87" s="63"/>
      <c r="C87" s="6"/>
      <c r="D87" s="6"/>
      <c r="E87" s="76" t="s">
        <v>67</v>
      </c>
      <c r="F87" s="6"/>
      <c r="G87" s="6"/>
      <c r="H87" s="6"/>
      <c r="I87" s="6"/>
      <c r="J87" s="6"/>
      <c r="K87" s="32">
        <f>(POWER(1+K73,K85)-1)/(POWER(1+K73,K85)*K73)</f>
        <v>31.583354101767654</v>
      </c>
      <c r="L87" s="23" t="s">
        <v>28</v>
      </c>
      <c r="M87" s="6"/>
      <c r="N87" s="1"/>
      <c r="O87" s="56"/>
      <c r="P87" s="1"/>
      <c r="Q87" s="1"/>
      <c r="R87" s="1"/>
      <c r="S87" s="1"/>
      <c r="T87" s="1"/>
      <c r="U87" s="1"/>
    </row>
    <row r="88" spans="2:21" s="50" customFormat="1" ht="3.75" customHeight="1" x14ac:dyDescent="0.2">
      <c r="B88" s="63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1"/>
      <c r="O88" s="56"/>
      <c r="P88" s="1"/>
      <c r="Q88" s="1"/>
      <c r="R88" s="1"/>
      <c r="S88" s="1"/>
      <c r="T88" s="1"/>
      <c r="U88" s="1"/>
    </row>
    <row r="89" spans="2:21" s="50" customFormat="1" ht="12" x14ac:dyDescent="0.2">
      <c r="B89" s="55"/>
      <c r="C89" s="6"/>
      <c r="D89" s="6"/>
      <c r="E89" s="6"/>
      <c r="F89" s="1"/>
      <c r="G89" s="1"/>
      <c r="H89" s="6"/>
      <c r="I89" s="23"/>
      <c r="J89" s="6"/>
      <c r="K89" s="22" t="s">
        <v>27</v>
      </c>
      <c r="L89" s="6"/>
      <c r="M89" s="137">
        <f>M80*K87</f>
        <v>392389.69635911519</v>
      </c>
      <c r="N89" s="139"/>
      <c r="O89" s="140"/>
      <c r="P89" s="1"/>
      <c r="Q89" s="1"/>
      <c r="R89" s="1"/>
      <c r="S89" s="57"/>
      <c r="T89" s="1"/>
      <c r="U89" s="1"/>
    </row>
    <row r="90" spans="2:21" s="50" customFormat="1" ht="3.75" customHeight="1" x14ac:dyDescent="0.2">
      <c r="B90" s="83"/>
      <c r="C90" s="76"/>
      <c r="D90" s="76"/>
      <c r="E90" s="76"/>
      <c r="F90" s="76"/>
      <c r="G90" s="76"/>
      <c r="H90" s="76"/>
      <c r="I90" s="76"/>
      <c r="J90" s="76"/>
      <c r="K90" s="76"/>
      <c r="L90" s="6"/>
      <c r="M90" s="28"/>
      <c r="N90" s="33"/>
      <c r="O90" s="84"/>
      <c r="P90" s="1"/>
      <c r="Q90" s="1"/>
      <c r="R90" s="1"/>
      <c r="S90" s="16"/>
      <c r="T90" s="1"/>
      <c r="U90" s="1"/>
    </row>
    <row r="91" spans="2:21" s="50" customFormat="1" ht="3.75" customHeight="1" x14ac:dyDescent="0.2">
      <c r="B91" s="83"/>
      <c r="C91" s="76"/>
      <c r="D91" s="76"/>
      <c r="E91" s="76"/>
      <c r="F91" s="76"/>
      <c r="G91" s="76"/>
      <c r="H91" s="76"/>
      <c r="I91" s="76"/>
      <c r="J91" s="76"/>
      <c r="K91" s="76"/>
      <c r="L91" s="6"/>
      <c r="M91" s="28"/>
      <c r="N91" s="33"/>
      <c r="O91" s="84"/>
      <c r="P91" s="1"/>
      <c r="Q91" s="1"/>
      <c r="R91" s="1"/>
      <c r="S91" s="16"/>
      <c r="T91" s="1"/>
      <c r="U91" s="1"/>
    </row>
    <row r="92" spans="2:21" s="50" customFormat="1" ht="12" x14ac:dyDescent="0.2">
      <c r="B92" s="83"/>
      <c r="C92" s="76"/>
      <c r="D92" s="76"/>
      <c r="E92" s="76"/>
      <c r="F92" s="76"/>
      <c r="G92" s="76"/>
      <c r="H92" s="76"/>
      <c r="I92" s="76"/>
      <c r="J92" s="76"/>
      <c r="K92" s="81" t="s">
        <v>87</v>
      </c>
      <c r="L92" s="6"/>
      <c r="M92" s="137">
        <f>M6</f>
        <v>176000</v>
      </c>
      <c r="N92" s="139"/>
      <c r="O92" s="140"/>
      <c r="P92" s="1"/>
      <c r="Q92" s="1"/>
      <c r="R92" s="1"/>
      <c r="S92" s="57"/>
      <c r="T92" s="1"/>
      <c r="U92" s="1"/>
    </row>
    <row r="93" spans="2:21" s="50" customFormat="1" ht="3.75" customHeight="1" x14ac:dyDescent="0.2">
      <c r="B93" s="83"/>
      <c r="C93" s="76"/>
      <c r="D93" s="76"/>
      <c r="E93" s="76"/>
      <c r="F93" s="76"/>
      <c r="G93" s="76"/>
      <c r="H93" s="76"/>
      <c r="I93" s="76"/>
      <c r="J93" s="76"/>
      <c r="K93" s="76"/>
      <c r="L93" s="6"/>
      <c r="M93" s="28"/>
      <c r="N93" s="33"/>
      <c r="O93" s="84"/>
      <c r="P93" s="1"/>
      <c r="Q93" s="1"/>
      <c r="R93" s="1"/>
      <c r="S93" s="1"/>
      <c r="T93" s="1"/>
      <c r="U93" s="1"/>
    </row>
    <row r="94" spans="2:21" s="50" customFormat="1" ht="12" x14ac:dyDescent="0.2">
      <c r="B94" s="114" t="s">
        <v>69</v>
      </c>
      <c r="C94" s="76"/>
      <c r="D94" s="76"/>
      <c r="E94" s="76"/>
      <c r="F94" s="76"/>
      <c r="G94" s="76"/>
      <c r="H94" s="76"/>
      <c r="I94" s="76"/>
      <c r="J94" s="76"/>
      <c r="L94" s="6"/>
      <c r="M94" s="147"/>
      <c r="N94" s="148"/>
      <c r="O94" s="149"/>
      <c r="P94" s="57"/>
      <c r="Q94" s="1"/>
      <c r="R94" s="1"/>
      <c r="S94" s="57"/>
      <c r="T94" s="1"/>
      <c r="U94" s="1"/>
    </row>
    <row r="95" spans="2:21" s="50" customFormat="1" ht="3.75" customHeight="1" x14ac:dyDescent="0.2">
      <c r="B95" s="55"/>
      <c r="C95" s="6"/>
      <c r="D95" s="6"/>
      <c r="E95" s="6"/>
      <c r="F95" s="1"/>
      <c r="G95" s="1"/>
      <c r="H95" s="6"/>
      <c r="I95" s="6"/>
      <c r="J95" s="6"/>
      <c r="K95" s="6"/>
      <c r="L95" s="6"/>
      <c r="M95" s="28"/>
      <c r="N95" s="33"/>
      <c r="O95" s="84"/>
      <c r="P95" s="23"/>
      <c r="Q95" s="1"/>
      <c r="R95" s="1"/>
      <c r="S95" s="34"/>
      <c r="T95" s="1"/>
      <c r="U95" s="1"/>
    </row>
    <row r="96" spans="2:21" s="50" customFormat="1" ht="12" x14ac:dyDescent="0.2">
      <c r="B96" s="83"/>
      <c r="C96" s="76"/>
      <c r="D96" s="76"/>
      <c r="E96" s="110" t="s">
        <v>29</v>
      </c>
      <c r="F96" s="76"/>
      <c r="G96" s="76"/>
      <c r="H96" s="76"/>
      <c r="I96" s="76"/>
      <c r="J96" s="76"/>
      <c r="L96" s="6"/>
      <c r="M96" s="145">
        <v>0</v>
      </c>
      <c r="N96" s="150"/>
      <c r="O96" s="151"/>
      <c r="P96" s="57"/>
      <c r="Q96" s="1"/>
      <c r="R96" s="1"/>
      <c r="S96" s="57"/>
      <c r="T96" s="1"/>
      <c r="U96" s="1"/>
    </row>
    <row r="97" spans="2:21" s="50" customFormat="1" ht="4.5" customHeight="1" x14ac:dyDescent="0.2">
      <c r="B97" s="83"/>
      <c r="C97" s="76"/>
      <c r="D97" s="76"/>
      <c r="E97" s="110"/>
      <c r="F97" s="76"/>
      <c r="G97" s="76"/>
      <c r="H97" s="76"/>
      <c r="I97" s="76"/>
      <c r="J97" s="76"/>
      <c r="L97" s="6"/>
      <c r="M97" s="111"/>
      <c r="N97" s="112"/>
      <c r="O97" s="113"/>
      <c r="P97" s="57"/>
      <c r="Q97" s="1"/>
      <c r="R97" s="1"/>
      <c r="S97" s="57"/>
      <c r="T97" s="1"/>
      <c r="U97" s="1"/>
    </row>
    <row r="98" spans="2:21" s="50" customFormat="1" ht="12" x14ac:dyDescent="0.2">
      <c r="B98" s="83"/>
      <c r="C98" s="76"/>
      <c r="D98" s="76"/>
      <c r="E98" s="110" t="s">
        <v>70</v>
      </c>
      <c r="F98" s="76"/>
      <c r="G98" s="76"/>
      <c r="H98" s="76"/>
      <c r="I98" s="76"/>
      <c r="J98" s="76"/>
      <c r="K98" s="81"/>
      <c r="L98" s="6"/>
      <c r="M98" s="145">
        <v>0</v>
      </c>
      <c r="N98" s="150"/>
      <c r="O98" s="151"/>
      <c r="P98" s="57"/>
      <c r="Q98" s="1"/>
      <c r="R98" s="1"/>
      <c r="S98" s="57"/>
      <c r="T98" s="1"/>
      <c r="U98" s="1"/>
    </row>
    <row r="99" spans="2:21" s="50" customFormat="1" ht="4.5" customHeight="1" x14ac:dyDescent="0.2">
      <c r="B99" s="83"/>
      <c r="C99" s="76"/>
      <c r="D99" s="76"/>
      <c r="E99" s="81"/>
      <c r="F99" s="76"/>
      <c r="G99" s="76"/>
      <c r="H99" s="76"/>
      <c r="I99" s="76"/>
      <c r="J99" s="76"/>
      <c r="K99" s="81"/>
      <c r="L99" s="6"/>
      <c r="M99" s="111"/>
      <c r="N99" s="112"/>
      <c r="O99" s="113"/>
      <c r="P99" s="57"/>
      <c r="Q99" s="1"/>
      <c r="R99" s="1"/>
      <c r="S99" s="57"/>
      <c r="T99" s="1"/>
      <c r="U99" s="1"/>
    </row>
    <row r="100" spans="2:21" s="50" customFormat="1" ht="12" x14ac:dyDescent="0.2">
      <c r="B100" s="83"/>
      <c r="C100" s="76"/>
      <c r="D100" s="76"/>
      <c r="E100" s="110" t="s">
        <v>90</v>
      </c>
      <c r="F100" s="76"/>
      <c r="G100" s="76"/>
      <c r="H100" s="76"/>
      <c r="I100" s="76"/>
      <c r="J100" s="76"/>
      <c r="K100" s="81"/>
      <c r="L100" s="6"/>
      <c r="M100" s="145">
        <v>2880</v>
      </c>
      <c r="N100" s="150"/>
      <c r="O100" s="151"/>
      <c r="P100" s="57"/>
      <c r="Q100" s="1"/>
      <c r="R100" s="1"/>
      <c r="S100" s="57"/>
      <c r="T100" s="1"/>
      <c r="U100" s="1"/>
    </row>
    <row r="101" spans="2:21" s="50" customFormat="1" ht="3.75" customHeight="1" x14ac:dyDescent="0.2">
      <c r="B101" s="55"/>
      <c r="C101" s="6"/>
      <c r="D101" s="6"/>
      <c r="E101" s="6"/>
      <c r="F101" s="1"/>
      <c r="G101" s="1"/>
      <c r="H101" s="6"/>
      <c r="I101" s="6"/>
      <c r="J101" s="6"/>
      <c r="K101" s="6"/>
      <c r="L101" s="6"/>
      <c r="M101" s="28"/>
      <c r="N101" s="33"/>
      <c r="O101" s="84"/>
      <c r="P101" s="23"/>
      <c r="Q101" s="1"/>
      <c r="R101" s="1"/>
      <c r="S101" s="34"/>
      <c r="T101" s="1"/>
      <c r="U101" s="1"/>
    </row>
    <row r="102" spans="2:21" s="50" customFormat="1" ht="12" x14ac:dyDescent="0.2">
      <c r="B102" s="55"/>
      <c r="C102" s="6"/>
      <c r="D102" s="6"/>
      <c r="E102" s="8"/>
      <c r="F102" s="6"/>
      <c r="G102" s="1"/>
      <c r="H102" s="6"/>
      <c r="I102" s="6"/>
      <c r="J102" s="6"/>
      <c r="K102" s="85" t="s">
        <v>30</v>
      </c>
      <c r="L102" s="6"/>
      <c r="M102" s="142">
        <f>M89+M92+M94+M96+M98+M100</f>
        <v>571269.69635911519</v>
      </c>
      <c r="N102" s="143"/>
      <c r="O102" s="144"/>
      <c r="P102" s="1"/>
      <c r="Q102" s="1"/>
      <c r="R102" s="1"/>
      <c r="S102" s="57"/>
      <c r="T102" s="1"/>
      <c r="U102" s="1"/>
    </row>
    <row r="103" spans="2:21" s="50" customFormat="1" ht="3.75" customHeight="1" x14ac:dyDescent="0.2">
      <c r="B103" s="55"/>
      <c r="C103" s="6"/>
      <c r="D103" s="6"/>
      <c r="E103" s="8"/>
      <c r="F103" s="6"/>
      <c r="G103" s="1"/>
      <c r="H103" s="6"/>
      <c r="I103" s="6"/>
      <c r="J103" s="6"/>
      <c r="K103" s="6"/>
      <c r="L103" s="6"/>
      <c r="M103" s="28"/>
      <c r="N103" s="33"/>
      <c r="O103" s="84"/>
      <c r="P103" s="1"/>
      <c r="Q103" s="1"/>
      <c r="R103" s="1"/>
      <c r="S103" s="16"/>
      <c r="T103" s="1"/>
      <c r="U103" s="1"/>
    </row>
    <row r="104" spans="2:21" s="50" customFormat="1" ht="3.75" customHeight="1" x14ac:dyDescent="0.2">
      <c r="B104" s="63"/>
      <c r="C104" s="6"/>
      <c r="D104" s="6"/>
      <c r="E104" s="6"/>
      <c r="F104" s="1"/>
      <c r="G104" s="1"/>
      <c r="H104" s="1"/>
      <c r="I104" s="6"/>
      <c r="J104" s="6"/>
      <c r="K104" s="6"/>
      <c r="L104" s="6"/>
      <c r="M104" s="35"/>
      <c r="N104" s="33"/>
      <c r="O104" s="84"/>
      <c r="P104" s="1"/>
      <c r="Q104" s="1"/>
      <c r="R104" s="1"/>
      <c r="S104" s="36"/>
      <c r="T104" s="1"/>
      <c r="U104" s="1"/>
    </row>
    <row r="105" spans="2:21" s="50" customFormat="1" ht="12" x14ac:dyDescent="0.2">
      <c r="B105" s="63"/>
      <c r="C105" s="6"/>
      <c r="D105" s="6"/>
      <c r="E105" s="6"/>
      <c r="F105" s="6"/>
      <c r="G105" s="6"/>
      <c r="H105" s="6"/>
      <c r="I105" s="6"/>
      <c r="J105" s="6"/>
      <c r="K105" s="9" t="s">
        <v>47</v>
      </c>
      <c r="L105" s="6"/>
      <c r="M105" s="145">
        <v>571000</v>
      </c>
      <c r="N105" s="145"/>
      <c r="O105" s="146"/>
      <c r="P105" s="1"/>
      <c r="Q105" s="1"/>
      <c r="R105" s="1"/>
      <c r="S105" s="1"/>
      <c r="T105" s="1"/>
      <c r="U105" s="1"/>
    </row>
    <row r="106" spans="2:21" s="50" customFormat="1" ht="3.75" customHeight="1" x14ac:dyDescent="0.2">
      <c r="B106" s="63"/>
      <c r="C106" s="6"/>
      <c r="D106" s="6"/>
      <c r="E106" s="6"/>
      <c r="F106" s="6"/>
      <c r="G106" s="6"/>
      <c r="H106" s="6"/>
      <c r="I106" s="6"/>
      <c r="J106" s="6"/>
      <c r="K106" s="9"/>
      <c r="L106" s="6"/>
      <c r="M106" s="37"/>
      <c r="N106" s="37"/>
      <c r="O106" s="86"/>
      <c r="P106" s="1"/>
      <c r="Q106" s="1"/>
      <c r="R106" s="1"/>
      <c r="S106" s="1"/>
      <c r="T106" s="1"/>
      <c r="U106" s="1"/>
    </row>
    <row r="107" spans="2:21" s="50" customFormat="1" ht="3.75" customHeight="1" x14ac:dyDescent="0.2">
      <c r="B107" s="63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1"/>
      <c r="O107" s="56"/>
      <c r="P107" s="1"/>
      <c r="Q107" s="1"/>
      <c r="R107" s="1"/>
      <c r="S107" s="1"/>
      <c r="T107" s="1"/>
      <c r="U107" s="1"/>
    </row>
    <row r="108" spans="2:21" s="50" customFormat="1" ht="12.75" customHeight="1" x14ac:dyDescent="0.2">
      <c r="B108" s="63"/>
      <c r="C108" s="6"/>
      <c r="D108" s="6"/>
      <c r="E108" s="6"/>
      <c r="F108" s="6"/>
      <c r="G108" s="6"/>
      <c r="H108" s="6"/>
      <c r="I108" s="6"/>
      <c r="J108" s="6"/>
      <c r="K108" s="9" t="s">
        <v>66</v>
      </c>
      <c r="L108" s="6"/>
      <c r="M108" s="6"/>
      <c r="N108" s="1"/>
      <c r="O108" s="92">
        <f>M105/H30</f>
        <v>3339.1812865497077</v>
      </c>
      <c r="P108" s="1"/>
      <c r="Q108" s="1"/>
      <c r="R108" s="1"/>
      <c r="S108" s="1"/>
      <c r="T108" s="1"/>
      <c r="U108" s="1"/>
    </row>
    <row r="109" spans="2:21" s="50" customFormat="1" thickBot="1" x14ac:dyDescent="0.25">
      <c r="B109" s="72"/>
      <c r="C109" s="73"/>
      <c r="D109" s="73"/>
      <c r="E109" s="87"/>
      <c r="F109" s="73"/>
      <c r="G109" s="73"/>
      <c r="H109" s="73"/>
      <c r="I109" s="73"/>
      <c r="J109" s="73"/>
      <c r="K109" s="74" t="s">
        <v>54</v>
      </c>
      <c r="L109" s="73"/>
      <c r="M109" s="73"/>
      <c r="N109" s="87"/>
      <c r="O109" s="88">
        <f>M102/M47</f>
        <v>29.495544008628418</v>
      </c>
      <c r="P109" s="1"/>
      <c r="Q109" s="1"/>
      <c r="R109" s="1"/>
      <c r="S109" s="1"/>
      <c r="T109" s="1"/>
      <c r="U109" s="1"/>
    </row>
    <row r="110" spans="2:21" s="50" customFormat="1" ht="3.75" customHeigh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1"/>
      <c r="O110" s="1"/>
      <c r="P110" s="1"/>
      <c r="Q110" s="1"/>
      <c r="R110" s="1"/>
      <c r="S110" s="1"/>
      <c r="T110" s="1"/>
      <c r="U110" s="1"/>
    </row>
    <row r="111" spans="2:21" s="50" customFormat="1" ht="12" x14ac:dyDescent="0.2">
      <c r="B111" s="1"/>
      <c r="C111" s="6"/>
      <c r="D111" s="6"/>
      <c r="E111" s="58"/>
      <c r="F111" s="6"/>
      <c r="G111" s="6"/>
      <c r="H111" s="6"/>
      <c r="I111" s="6"/>
      <c r="J111" s="6"/>
      <c r="K111" s="6"/>
      <c r="L111" s="6"/>
      <c r="M111" s="6"/>
      <c r="N111" s="1"/>
      <c r="O111" s="1"/>
      <c r="P111" s="1"/>
      <c r="Q111" s="1"/>
      <c r="R111" s="1"/>
      <c r="S111" s="1"/>
      <c r="T111" s="1"/>
      <c r="U111" s="1"/>
    </row>
    <row r="112" spans="2:21" s="59" customFormat="1" ht="12" x14ac:dyDescent="0.2"/>
    <row r="113" s="59" customFormat="1" ht="12" x14ac:dyDescent="0.2"/>
    <row r="114" s="59" customFormat="1" ht="12" x14ac:dyDescent="0.2"/>
    <row r="115" s="59" customFormat="1" ht="12" x14ac:dyDescent="0.2"/>
  </sheetData>
  <mergeCells count="16">
    <mergeCell ref="M77:O77"/>
    <mergeCell ref="M80:O80"/>
    <mergeCell ref="M83:O83"/>
    <mergeCell ref="M102:O102"/>
    <mergeCell ref="M105:O105"/>
    <mergeCell ref="M89:O89"/>
    <mergeCell ref="M92:O92"/>
    <mergeCell ref="M94:O94"/>
    <mergeCell ref="M96:O96"/>
    <mergeCell ref="M98:O98"/>
    <mergeCell ref="M100:O100"/>
    <mergeCell ref="M14:O14"/>
    <mergeCell ref="M47:O47"/>
    <mergeCell ref="M66:O66"/>
    <mergeCell ref="M69:O69"/>
    <mergeCell ref="M71:O7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84"/>
  <sheetViews>
    <sheetView showGridLines="0" topLeftCell="A23" workbookViewId="0">
      <selection activeCell="B65" sqref="B65"/>
    </sheetView>
  </sheetViews>
  <sheetFormatPr baseColWidth="10" defaultRowHeight="12.75" x14ac:dyDescent="0.2"/>
  <cols>
    <col min="3" max="4" width="3.5703125" customWidth="1"/>
    <col min="9" max="9" width="3.85546875" customWidth="1"/>
    <col min="13" max="13" width="13.28515625" customWidth="1"/>
    <col min="14" max="14" width="3" customWidth="1"/>
  </cols>
  <sheetData>
    <row r="1" spans="2:21" ht="13.5" thickBot="1" x14ac:dyDescent="0.25"/>
    <row r="2" spans="2:21" s="40" customFormat="1" ht="15" customHeight="1" x14ac:dyDescent="0.25">
      <c r="B2" s="121" t="s">
        <v>98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99" t="s">
        <v>64</v>
      </c>
      <c r="Q2" s="99" t="s">
        <v>65</v>
      </c>
      <c r="R2" s="99"/>
      <c r="S2" s="99"/>
      <c r="T2" s="102"/>
      <c r="U2" s="91"/>
    </row>
    <row r="3" spans="2:21" s="40" customFormat="1" ht="3.75" customHeight="1" x14ac:dyDescent="0.2">
      <c r="B3" s="62"/>
      <c r="C3" s="41"/>
      <c r="D3" s="41"/>
      <c r="E3" s="41"/>
      <c r="F3" s="42"/>
      <c r="G3" s="42"/>
      <c r="H3" s="38"/>
      <c r="I3" s="38"/>
      <c r="J3" s="38"/>
      <c r="K3" s="38"/>
      <c r="L3" s="38"/>
      <c r="M3" s="38"/>
      <c r="N3" s="39"/>
      <c r="O3" s="52"/>
      <c r="P3" s="39"/>
      <c r="Q3" s="39"/>
      <c r="R3" s="39"/>
      <c r="S3" s="39"/>
      <c r="T3" s="39"/>
      <c r="U3" s="39"/>
    </row>
    <row r="4" spans="2:21" s="51" customFormat="1" ht="12" x14ac:dyDescent="0.2">
      <c r="B4" s="53"/>
      <c r="C4" s="7"/>
      <c r="D4" s="8"/>
      <c r="E4" s="6"/>
      <c r="F4" s="7"/>
      <c r="G4" s="6"/>
      <c r="H4" s="9" t="s">
        <v>0</v>
      </c>
      <c r="I4" s="10"/>
      <c r="J4" s="10"/>
      <c r="K4" s="9" t="s">
        <v>1</v>
      </c>
      <c r="L4" s="10"/>
      <c r="M4" s="9" t="s">
        <v>2</v>
      </c>
      <c r="N4" s="7"/>
      <c r="O4" s="54"/>
      <c r="P4" s="7"/>
      <c r="Q4" s="7"/>
      <c r="R4" s="7"/>
      <c r="S4" s="7"/>
      <c r="T4" s="7"/>
      <c r="U4" s="7"/>
    </row>
    <row r="5" spans="2:21" s="51" customFormat="1" ht="3.75" customHeight="1" x14ac:dyDescent="0.2">
      <c r="B5" s="53"/>
      <c r="C5" s="7"/>
      <c r="D5" s="8"/>
      <c r="E5" s="6"/>
      <c r="F5" s="7"/>
      <c r="G5" s="6"/>
      <c r="H5" s="9"/>
      <c r="I5" s="10"/>
      <c r="J5" s="10"/>
      <c r="K5" s="9"/>
      <c r="L5" s="10"/>
      <c r="M5" s="9"/>
      <c r="N5" s="7"/>
      <c r="O5" s="54"/>
      <c r="P5" s="7"/>
      <c r="Q5" s="7"/>
      <c r="R5" s="7"/>
      <c r="S5" s="7"/>
      <c r="T5" s="7"/>
      <c r="U5" s="7"/>
    </row>
    <row r="6" spans="2:21" s="50" customFormat="1" ht="12" x14ac:dyDescent="0.2">
      <c r="B6" s="55"/>
      <c r="C6" s="1"/>
      <c r="D6" s="3"/>
      <c r="E6" s="6" t="s">
        <v>3</v>
      </c>
      <c r="F6" s="1"/>
      <c r="G6" s="6"/>
      <c r="H6" s="101">
        <v>500</v>
      </c>
      <c r="I6" s="6"/>
      <c r="J6" s="6"/>
      <c r="K6" s="94">
        <v>352</v>
      </c>
      <c r="L6" s="6"/>
      <c r="M6" s="13">
        <f>SUM(H6*K6)</f>
        <v>176000</v>
      </c>
      <c r="N6" s="1"/>
      <c r="O6" s="56"/>
      <c r="P6" s="1"/>
      <c r="Q6" s="1"/>
      <c r="R6" s="1"/>
      <c r="S6" s="1"/>
      <c r="T6" s="1"/>
      <c r="U6" s="1"/>
    </row>
    <row r="7" spans="2:21" s="50" customFormat="1" ht="3.75" customHeight="1" x14ac:dyDescent="0.2">
      <c r="B7" s="55"/>
      <c r="C7" s="1"/>
      <c r="D7" s="3"/>
      <c r="E7" s="6"/>
      <c r="F7" s="1"/>
      <c r="G7" s="6"/>
      <c r="H7" s="49"/>
      <c r="I7" s="6"/>
      <c r="J7" s="6"/>
      <c r="K7" s="5"/>
      <c r="L7" s="6"/>
      <c r="M7" s="13"/>
      <c r="N7" s="1"/>
      <c r="O7" s="56"/>
      <c r="P7" s="1"/>
      <c r="Q7" s="1"/>
      <c r="R7" s="1"/>
      <c r="S7" s="1"/>
      <c r="T7" s="1"/>
      <c r="U7" s="1"/>
    </row>
    <row r="8" spans="2:21" s="50" customFormat="1" ht="12" x14ac:dyDescent="0.2">
      <c r="B8" s="55"/>
      <c r="C8" s="1"/>
      <c r="D8" s="3"/>
      <c r="E8" s="6" t="s">
        <v>34</v>
      </c>
      <c r="F8" s="1"/>
      <c r="G8" s="6"/>
      <c r="H8" s="101">
        <v>154</v>
      </c>
      <c r="I8" s="6"/>
      <c r="J8" s="6"/>
      <c r="K8" s="94">
        <v>18.7</v>
      </c>
      <c r="L8" s="6"/>
      <c r="M8" s="13">
        <f>SUM(K8*H8)</f>
        <v>2879.7999999999997</v>
      </c>
      <c r="N8" s="1"/>
      <c r="O8" s="56"/>
      <c r="P8" s="1"/>
      <c r="Q8" s="1"/>
      <c r="R8" s="1"/>
      <c r="S8" s="1"/>
      <c r="T8" s="1"/>
      <c r="U8" s="1"/>
    </row>
    <row r="9" spans="2:21" s="50" customFormat="1" ht="3.75" customHeight="1" x14ac:dyDescent="0.2">
      <c r="B9" s="55"/>
      <c r="C9" s="1"/>
      <c r="D9" s="3"/>
      <c r="E9" s="6"/>
      <c r="F9" s="1"/>
      <c r="G9" s="6"/>
      <c r="H9" s="49"/>
      <c r="I9" s="6"/>
      <c r="J9" s="6"/>
      <c r="K9" s="5"/>
      <c r="L9" s="6"/>
      <c r="M9" s="13"/>
      <c r="N9" s="1"/>
      <c r="O9" s="56"/>
      <c r="P9" s="1"/>
      <c r="Q9" s="1"/>
      <c r="R9" s="1"/>
      <c r="S9" s="1"/>
      <c r="T9" s="1"/>
      <c r="U9" s="1"/>
    </row>
    <row r="10" spans="2:21" s="50" customFormat="1" ht="12" x14ac:dyDescent="0.2">
      <c r="B10" s="55"/>
      <c r="C10" s="1"/>
      <c r="D10" s="6"/>
      <c r="E10" s="6" t="s">
        <v>5</v>
      </c>
      <c r="F10" s="1"/>
      <c r="G10" s="6"/>
      <c r="H10" s="19">
        <f>SUM(H6:H8)</f>
        <v>654</v>
      </c>
      <c r="I10" s="6"/>
      <c r="J10" s="6"/>
      <c r="K10" s="13"/>
      <c r="L10" s="6"/>
      <c r="M10" s="6"/>
      <c r="N10" s="1"/>
      <c r="O10" s="56"/>
      <c r="P10" s="1"/>
      <c r="Q10" s="1"/>
      <c r="R10" s="1"/>
      <c r="S10" s="1"/>
      <c r="T10" s="1"/>
      <c r="U10" s="1"/>
    </row>
    <row r="11" spans="2:21" s="50" customFormat="1" ht="3.75" customHeight="1" x14ac:dyDescent="0.2">
      <c r="B11" s="55"/>
      <c r="C11" s="1"/>
      <c r="D11" s="6"/>
      <c r="E11" s="6"/>
      <c r="F11" s="1"/>
      <c r="G11" s="6"/>
      <c r="H11" s="19"/>
      <c r="I11" s="6"/>
      <c r="J11" s="6"/>
      <c r="K11" s="13"/>
      <c r="L11" s="6"/>
      <c r="M11" s="6"/>
      <c r="N11" s="1"/>
      <c r="O11" s="56"/>
      <c r="P11" s="1"/>
      <c r="Q11" s="1"/>
      <c r="R11" s="1"/>
      <c r="S11" s="1"/>
      <c r="T11" s="1"/>
      <c r="U11" s="1"/>
    </row>
    <row r="12" spans="2:21" s="50" customFormat="1" ht="12" x14ac:dyDescent="0.2">
      <c r="B12" s="55"/>
      <c r="C12" s="1"/>
      <c r="D12" s="6"/>
      <c r="E12" s="6" t="s">
        <v>35</v>
      </c>
      <c r="F12" s="1"/>
      <c r="G12" s="6"/>
      <c r="H12" s="101">
        <v>0</v>
      </c>
      <c r="I12" s="6"/>
      <c r="J12" s="6"/>
      <c r="K12" s="94">
        <v>0</v>
      </c>
      <c r="L12" s="6"/>
      <c r="M12" s="13">
        <f>SUM(K12*H12)</f>
        <v>0</v>
      </c>
      <c r="N12" s="1"/>
      <c r="O12" s="56"/>
      <c r="P12" s="1"/>
      <c r="Q12" s="1"/>
      <c r="R12" s="1"/>
      <c r="S12" s="1"/>
      <c r="T12" s="1"/>
      <c r="U12" s="1"/>
    </row>
    <row r="13" spans="2:21" s="50" customFormat="1" ht="3.75" customHeight="1" x14ac:dyDescent="0.2">
      <c r="B13" s="55"/>
      <c r="C13" s="1"/>
      <c r="D13" s="6"/>
      <c r="E13" s="6"/>
      <c r="F13" s="1"/>
      <c r="G13" s="6"/>
      <c r="H13" s="19"/>
      <c r="I13" s="6"/>
      <c r="J13" s="6"/>
      <c r="K13" s="6"/>
      <c r="L13" s="6"/>
      <c r="M13" s="6"/>
      <c r="N13" s="1"/>
      <c r="O13" s="56"/>
      <c r="P13" s="1"/>
      <c r="Q13" s="1"/>
      <c r="R13" s="1"/>
      <c r="S13" s="1"/>
      <c r="T13" s="1"/>
      <c r="U13" s="1"/>
    </row>
    <row r="14" spans="2:21" s="51" customFormat="1" ht="12" x14ac:dyDescent="0.2">
      <c r="B14" s="63"/>
      <c r="C14" s="6"/>
      <c r="D14" s="6"/>
      <c r="E14" s="6"/>
      <c r="F14" s="7"/>
      <c r="G14" s="7"/>
      <c r="H14" s="15"/>
      <c r="I14" s="6"/>
      <c r="J14" s="10"/>
      <c r="K14" s="9" t="s">
        <v>6</v>
      </c>
      <c r="L14" s="10"/>
      <c r="M14" s="137">
        <f>SUM(M6:M12)</f>
        <v>178879.8</v>
      </c>
      <c r="N14" s="152"/>
      <c r="O14" s="153"/>
      <c r="P14" s="60"/>
      <c r="Q14" s="7"/>
      <c r="R14" s="7"/>
      <c r="S14" s="60"/>
      <c r="T14" s="7"/>
      <c r="U14" s="7"/>
    </row>
    <row r="15" spans="2:21" s="45" customFormat="1" ht="3.75" customHeight="1" x14ac:dyDescent="0.2">
      <c r="B15" s="65"/>
      <c r="C15" s="38"/>
      <c r="D15" s="38"/>
      <c r="E15" s="38"/>
      <c r="F15" s="43"/>
      <c r="G15" s="43"/>
      <c r="H15" s="46"/>
      <c r="I15" s="38"/>
      <c r="J15" s="44"/>
      <c r="K15" s="44"/>
      <c r="L15" s="44"/>
      <c r="M15" s="44"/>
      <c r="N15" s="43"/>
      <c r="O15" s="66"/>
      <c r="P15" s="38"/>
      <c r="Q15" s="43"/>
      <c r="R15" s="43"/>
      <c r="S15" s="47"/>
      <c r="T15" s="43"/>
      <c r="U15" s="43"/>
    </row>
    <row r="16" spans="2:21" s="45" customFormat="1" ht="15" x14ac:dyDescent="0.25">
      <c r="B16" s="124" t="s">
        <v>100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6"/>
      <c r="P16" s="38"/>
      <c r="Q16" s="43"/>
      <c r="R16" s="43"/>
      <c r="S16" s="47"/>
      <c r="T16" s="43"/>
      <c r="U16" s="43"/>
    </row>
    <row r="17" spans="2:21" s="45" customFormat="1" ht="3.75" customHeight="1" x14ac:dyDescent="0.2">
      <c r="B17" s="65"/>
      <c r="C17" s="38"/>
      <c r="D17" s="38"/>
      <c r="E17" s="38"/>
      <c r="F17" s="43"/>
      <c r="G17" s="43"/>
      <c r="H17" s="46"/>
      <c r="I17" s="38"/>
      <c r="J17" s="44"/>
      <c r="K17" s="44"/>
      <c r="L17" s="44"/>
      <c r="M17" s="44"/>
      <c r="N17" s="43"/>
      <c r="O17" s="66"/>
      <c r="P17" s="38"/>
      <c r="Q17" s="43"/>
      <c r="R17" s="43"/>
      <c r="S17" s="47"/>
      <c r="T17" s="43"/>
      <c r="U17" s="43"/>
    </row>
    <row r="18" spans="2:21" s="51" customFormat="1" ht="12" x14ac:dyDescent="0.2">
      <c r="B18" s="67" t="s">
        <v>97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68"/>
      <c r="P18" s="6"/>
      <c r="Q18" s="7"/>
      <c r="R18" s="7"/>
      <c r="S18" s="16"/>
      <c r="T18" s="7"/>
      <c r="U18" s="7"/>
    </row>
    <row r="19" spans="2:21" s="51" customFormat="1" ht="3.75" customHeight="1" x14ac:dyDescent="0.2">
      <c r="B19" s="63"/>
      <c r="C19" s="6"/>
      <c r="D19" s="6"/>
      <c r="E19" s="6"/>
      <c r="F19" s="7"/>
      <c r="G19" s="7"/>
      <c r="H19" s="15"/>
      <c r="I19" s="6"/>
      <c r="J19" s="10"/>
      <c r="K19" s="10"/>
      <c r="L19" s="10"/>
      <c r="M19" s="10"/>
      <c r="N19" s="7"/>
      <c r="O19" s="54"/>
      <c r="P19" s="6"/>
      <c r="Q19" s="7"/>
      <c r="R19" s="7"/>
      <c r="S19" s="16"/>
      <c r="T19" s="7"/>
      <c r="U19" s="7"/>
    </row>
    <row r="20" spans="2:21" s="50" customFormat="1" ht="12" x14ac:dyDescent="0.2">
      <c r="B20" s="55"/>
      <c r="C20" s="1"/>
      <c r="D20" s="1"/>
      <c r="E20" s="6" t="s">
        <v>36</v>
      </c>
      <c r="F20" s="6"/>
      <c r="G20" s="6"/>
      <c r="H20" s="6"/>
      <c r="I20" s="6"/>
      <c r="J20" s="6"/>
      <c r="K20" s="104">
        <v>80</v>
      </c>
      <c r="L20" s="3"/>
      <c r="M20" s="6"/>
      <c r="N20" s="1"/>
      <c r="O20" s="56"/>
      <c r="P20" s="1"/>
      <c r="Q20" s="1"/>
      <c r="R20" s="1"/>
      <c r="S20" s="1"/>
      <c r="T20" s="1"/>
      <c r="U20" s="1"/>
    </row>
    <row r="21" spans="2:21" s="50" customFormat="1" ht="3.75" customHeight="1" x14ac:dyDescent="0.2">
      <c r="B21" s="55"/>
      <c r="C21" s="1"/>
      <c r="D21" s="1"/>
      <c r="E21" s="6"/>
      <c r="F21" s="6"/>
      <c r="G21" s="6"/>
      <c r="H21" s="6"/>
      <c r="I21" s="6"/>
      <c r="J21" s="6"/>
      <c r="K21" s="3"/>
      <c r="L21" s="3"/>
      <c r="M21" s="6"/>
      <c r="N21" s="1"/>
      <c r="O21" s="56"/>
      <c r="P21" s="1"/>
      <c r="Q21" s="1"/>
      <c r="R21" s="1"/>
      <c r="S21" s="1"/>
      <c r="T21" s="1"/>
      <c r="U21" s="1"/>
    </row>
    <row r="22" spans="2:21" s="51" customFormat="1" ht="12" x14ac:dyDescent="0.2">
      <c r="B22" s="53"/>
      <c r="C22" s="7"/>
      <c r="D22" s="7"/>
      <c r="E22" s="6" t="s">
        <v>102</v>
      </c>
      <c r="F22" s="6"/>
      <c r="G22" s="6"/>
      <c r="H22" s="6"/>
      <c r="I22" s="6"/>
      <c r="J22" s="10"/>
      <c r="K22" s="105">
        <v>57</v>
      </c>
      <c r="L22" s="6"/>
      <c r="M22" s="10"/>
      <c r="N22" s="7"/>
      <c r="O22" s="54"/>
      <c r="P22" s="7"/>
      <c r="Q22" s="7"/>
      <c r="R22" s="7"/>
      <c r="S22" s="7"/>
      <c r="T22" s="7"/>
      <c r="U22" s="7"/>
    </row>
    <row r="23" spans="2:21" s="51" customFormat="1" ht="12" x14ac:dyDescent="0.2">
      <c r="B23" s="53"/>
      <c r="C23" s="7"/>
      <c r="D23" s="7"/>
      <c r="E23" s="6"/>
      <c r="F23" s="6"/>
      <c r="G23" s="6"/>
      <c r="H23" s="6"/>
      <c r="I23" s="6"/>
      <c r="J23" s="10"/>
      <c r="K23" s="6"/>
      <c r="L23" s="6"/>
      <c r="M23" s="10"/>
      <c r="N23" s="7"/>
      <c r="O23" s="54"/>
      <c r="P23" s="7"/>
      <c r="Q23" s="7"/>
      <c r="R23" s="7"/>
      <c r="S23" s="7"/>
      <c r="T23" s="7"/>
      <c r="U23" s="7"/>
    </row>
    <row r="24" spans="2:21" s="50" customFormat="1" ht="12" x14ac:dyDescent="0.2">
      <c r="B24" s="55"/>
      <c r="C24" s="1"/>
      <c r="D24" s="1"/>
      <c r="E24" s="6" t="s">
        <v>37</v>
      </c>
      <c r="F24" s="6"/>
      <c r="G24" s="6"/>
      <c r="H24" s="6"/>
      <c r="I24" s="6"/>
      <c r="J24" s="6"/>
      <c r="K24" s="101">
        <v>334</v>
      </c>
      <c r="L24" s="6" t="s">
        <v>38</v>
      </c>
      <c r="M24" s="6"/>
      <c r="N24" s="1"/>
      <c r="O24" s="56"/>
      <c r="P24" s="1"/>
      <c r="Q24" s="1"/>
      <c r="R24" s="1"/>
      <c r="S24" s="1"/>
      <c r="T24" s="1"/>
      <c r="U24" s="1"/>
    </row>
    <row r="25" spans="2:21" s="50" customFormat="1" ht="3.75" customHeight="1" x14ac:dyDescent="0.2">
      <c r="B25" s="55"/>
      <c r="C25" s="1"/>
      <c r="D25" s="1"/>
      <c r="E25" s="6"/>
      <c r="F25" s="6"/>
      <c r="G25" s="6"/>
      <c r="H25" s="6"/>
      <c r="I25" s="6"/>
      <c r="J25" s="6"/>
      <c r="K25" s="19"/>
      <c r="L25" s="6"/>
      <c r="M25" s="6"/>
      <c r="N25" s="1"/>
      <c r="O25" s="56"/>
      <c r="P25" s="1"/>
      <c r="Q25" s="1"/>
      <c r="R25" s="1"/>
      <c r="S25" s="1"/>
      <c r="T25" s="1"/>
      <c r="U25" s="1"/>
    </row>
    <row r="26" spans="2:21" s="50" customFormat="1" ht="12" x14ac:dyDescent="0.2">
      <c r="B26" s="55"/>
      <c r="C26" s="1"/>
      <c r="D26" s="1"/>
      <c r="E26" s="6" t="s">
        <v>76</v>
      </c>
      <c r="F26" s="6"/>
      <c r="G26" s="6"/>
      <c r="H26" s="6"/>
      <c r="I26" s="6"/>
      <c r="J26" s="6"/>
      <c r="K26" s="94">
        <v>861</v>
      </c>
      <c r="L26" s="6" t="s">
        <v>1</v>
      </c>
      <c r="M26" s="103" t="s">
        <v>63</v>
      </c>
      <c r="N26" s="1"/>
      <c r="O26" s="56"/>
      <c r="P26" s="1"/>
      <c r="Q26" s="1"/>
      <c r="R26" s="1"/>
      <c r="S26" s="1"/>
      <c r="T26" s="1"/>
      <c r="U26" s="1"/>
    </row>
    <row r="27" spans="2:21" s="50" customFormat="1" ht="3" customHeight="1" x14ac:dyDescent="0.2">
      <c r="B27" s="55"/>
      <c r="C27" s="1"/>
      <c r="D27" s="1"/>
      <c r="E27" s="6"/>
      <c r="F27" s="6"/>
      <c r="G27" s="6"/>
      <c r="H27" s="6"/>
      <c r="I27" s="6"/>
      <c r="J27" s="6"/>
      <c r="K27" s="5"/>
      <c r="L27" s="6"/>
      <c r="M27" s="6"/>
      <c r="N27" s="1"/>
      <c r="O27" s="56"/>
      <c r="P27" s="1"/>
      <c r="Q27" s="1"/>
      <c r="R27" s="1"/>
      <c r="S27" s="1"/>
      <c r="T27" s="1"/>
      <c r="U27" s="1"/>
    </row>
    <row r="28" spans="2:21" s="50" customFormat="1" ht="12.75" customHeight="1" x14ac:dyDescent="0.2">
      <c r="B28" s="55"/>
      <c r="C28" s="1"/>
      <c r="D28" s="1"/>
      <c r="E28" s="6" t="s">
        <v>75</v>
      </c>
      <c r="F28" s="6"/>
      <c r="G28" s="6"/>
      <c r="H28" s="6"/>
      <c r="I28" s="6"/>
      <c r="J28" s="6"/>
      <c r="K28" s="105">
        <v>143.80000000000001</v>
      </c>
      <c r="L28" s="6" t="s">
        <v>39</v>
      </c>
      <c r="M28" s="6"/>
      <c r="N28" s="1"/>
      <c r="O28" s="56"/>
      <c r="P28" s="1"/>
      <c r="Q28" s="1"/>
      <c r="R28" s="1"/>
      <c r="S28" s="1"/>
      <c r="T28" s="1"/>
      <c r="U28" s="1"/>
    </row>
    <row r="29" spans="2:21" s="50" customFormat="1" ht="4.5" customHeight="1" x14ac:dyDescent="0.2">
      <c r="B29" s="55"/>
      <c r="C29" s="1"/>
      <c r="D29" s="1"/>
      <c r="E29" s="6"/>
      <c r="F29" s="6"/>
      <c r="G29" s="6"/>
      <c r="H29" s="6"/>
      <c r="I29" s="6"/>
      <c r="J29" s="6"/>
      <c r="K29" s="48"/>
      <c r="L29" s="6"/>
      <c r="M29" s="6"/>
      <c r="N29" s="1"/>
      <c r="O29" s="56"/>
      <c r="P29" s="1"/>
      <c r="Q29" s="1"/>
      <c r="R29" s="1"/>
      <c r="S29" s="1"/>
      <c r="T29" s="1"/>
      <c r="U29" s="1"/>
    </row>
    <row r="30" spans="2:21" s="50" customFormat="1" ht="12" customHeight="1" x14ac:dyDescent="0.2">
      <c r="B30" s="55"/>
      <c r="C30" s="1"/>
      <c r="D30" s="1"/>
      <c r="E30" s="6" t="s">
        <v>77</v>
      </c>
      <c r="F30" s="6"/>
      <c r="G30" s="6"/>
      <c r="H30" s="6"/>
      <c r="I30" s="6"/>
      <c r="J30" s="6"/>
      <c r="K30" s="105">
        <v>1</v>
      </c>
      <c r="L30" s="6"/>
      <c r="M30" s="6"/>
      <c r="N30" s="1"/>
      <c r="O30" s="56"/>
      <c r="P30" s="1"/>
      <c r="Q30" s="1"/>
      <c r="R30" s="1"/>
      <c r="S30" s="1"/>
      <c r="T30" s="1"/>
      <c r="U30" s="1"/>
    </row>
    <row r="31" spans="2:21" s="50" customFormat="1" ht="4.5" customHeight="1" x14ac:dyDescent="0.2">
      <c r="B31" s="55"/>
      <c r="C31" s="1"/>
      <c r="D31" s="1"/>
      <c r="E31" s="6"/>
      <c r="F31" s="6"/>
      <c r="G31" s="6"/>
      <c r="H31" s="6"/>
      <c r="I31" s="6"/>
      <c r="J31" s="6"/>
      <c r="K31" s="48"/>
      <c r="L31" s="6"/>
      <c r="M31" s="6"/>
      <c r="N31" s="1"/>
      <c r="O31" s="56"/>
      <c r="P31" s="1"/>
      <c r="Q31" s="1"/>
      <c r="R31" s="1"/>
      <c r="S31" s="1"/>
      <c r="T31" s="1"/>
      <c r="U31" s="1"/>
    </row>
    <row r="32" spans="2:21" s="50" customFormat="1" ht="12.75" customHeight="1" x14ac:dyDescent="0.2">
      <c r="B32" s="55"/>
      <c r="C32" s="1"/>
      <c r="D32" s="1"/>
      <c r="E32" s="6" t="s">
        <v>50</v>
      </c>
      <c r="F32" s="6"/>
      <c r="G32" s="6"/>
      <c r="H32" s="6"/>
      <c r="I32" s="6"/>
      <c r="J32" s="6"/>
      <c r="K32" s="105">
        <v>1</v>
      </c>
      <c r="L32" s="6"/>
      <c r="M32" s="6"/>
      <c r="N32" s="1"/>
      <c r="O32" s="56"/>
      <c r="P32" s="1"/>
      <c r="Q32" s="1"/>
      <c r="R32" s="1"/>
      <c r="S32" s="1"/>
      <c r="T32" s="1"/>
      <c r="U32" s="1"/>
    </row>
    <row r="33" spans="2:21" s="50" customFormat="1" ht="3.75" customHeight="1" x14ac:dyDescent="0.2">
      <c r="B33" s="55"/>
      <c r="C33" s="1"/>
      <c r="D33" s="1"/>
      <c r="E33" s="6"/>
      <c r="F33" s="6"/>
      <c r="G33" s="6"/>
      <c r="H33" s="6"/>
      <c r="I33" s="6"/>
      <c r="J33" s="6"/>
      <c r="K33" s="48"/>
      <c r="L33" s="6"/>
      <c r="M33" s="6"/>
      <c r="N33" s="1"/>
      <c r="O33" s="56"/>
      <c r="P33" s="1"/>
      <c r="Q33" s="1"/>
      <c r="R33" s="1"/>
      <c r="S33" s="1"/>
      <c r="T33" s="1"/>
      <c r="U33" s="1"/>
    </row>
    <row r="34" spans="2:21" s="50" customFormat="1" ht="12.75" customHeight="1" x14ac:dyDescent="0.2">
      <c r="B34" s="55"/>
      <c r="C34" s="1"/>
      <c r="D34" s="1"/>
      <c r="E34" s="6" t="s">
        <v>51</v>
      </c>
      <c r="F34" s="6"/>
      <c r="G34" s="6"/>
      <c r="H34" s="6"/>
      <c r="I34" s="6"/>
      <c r="J34" s="6"/>
      <c r="K34" s="105">
        <v>1</v>
      </c>
      <c r="L34" s="6"/>
      <c r="M34" s="6"/>
      <c r="N34" s="1"/>
      <c r="O34" s="56"/>
      <c r="P34" s="1"/>
      <c r="Q34" s="1"/>
      <c r="R34" s="1"/>
      <c r="S34" s="1"/>
      <c r="T34" s="1"/>
      <c r="U34" s="1"/>
    </row>
    <row r="35" spans="2:21" s="50" customFormat="1" ht="3.75" customHeight="1" x14ac:dyDescent="0.2">
      <c r="B35" s="55"/>
      <c r="C35" s="1"/>
      <c r="D35" s="1"/>
      <c r="E35" s="6"/>
      <c r="F35" s="6"/>
      <c r="G35" s="6"/>
      <c r="H35" s="6"/>
      <c r="I35" s="6"/>
      <c r="J35" s="6"/>
      <c r="K35" s="6"/>
      <c r="L35" s="6"/>
      <c r="M35" s="6"/>
      <c r="N35" s="1"/>
      <c r="O35" s="56"/>
      <c r="P35" s="1"/>
      <c r="Q35" s="1"/>
      <c r="R35" s="1"/>
      <c r="S35" s="1"/>
      <c r="T35" s="1"/>
      <c r="U35" s="1"/>
    </row>
    <row r="36" spans="2:21" s="50" customFormat="1" ht="12" x14ac:dyDescent="0.2">
      <c r="B36" s="55"/>
      <c r="C36" s="1"/>
      <c r="D36" s="1"/>
      <c r="E36" s="6" t="s">
        <v>103</v>
      </c>
      <c r="F36" s="6"/>
      <c r="G36" s="6"/>
      <c r="H36" s="6"/>
      <c r="I36" s="6"/>
      <c r="J36" s="6"/>
      <c r="K36" s="13">
        <f>SUM(K26*K24*K28/100*K30*K32*K34)</f>
        <v>413531.41200000001</v>
      </c>
      <c r="L36" s="6" t="s">
        <v>2</v>
      </c>
      <c r="M36" s="6"/>
      <c r="N36" s="1"/>
      <c r="O36" s="56"/>
      <c r="P36" s="1"/>
      <c r="Q36" s="1"/>
      <c r="R36" s="1"/>
      <c r="S36" s="1"/>
      <c r="T36" s="1"/>
      <c r="U36" s="1"/>
    </row>
    <row r="37" spans="2:21" s="50" customFormat="1" ht="3.75" customHeight="1" x14ac:dyDescent="0.2">
      <c r="B37" s="55"/>
      <c r="C37" s="1"/>
      <c r="D37" s="1"/>
      <c r="E37" s="6"/>
      <c r="F37" s="6"/>
      <c r="G37" s="6"/>
      <c r="H37" s="6"/>
      <c r="I37" s="6"/>
      <c r="J37" s="6"/>
      <c r="K37" s="13"/>
      <c r="L37" s="6"/>
      <c r="M37" s="6"/>
      <c r="N37" s="1"/>
      <c r="O37" s="56"/>
      <c r="P37" s="1"/>
      <c r="Q37" s="1"/>
      <c r="R37" s="1"/>
      <c r="S37" s="1"/>
      <c r="T37" s="1"/>
      <c r="U37" s="1"/>
    </row>
    <row r="38" spans="2:21" s="50" customFormat="1" ht="12" x14ac:dyDescent="0.2">
      <c r="B38" s="55"/>
      <c r="C38" s="1"/>
      <c r="D38" s="1"/>
      <c r="E38" s="6" t="s">
        <v>92</v>
      </c>
      <c r="F38" s="6"/>
      <c r="G38" s="6"/>
      <c r="H38" s="6"/>
      <c r="I38" s="6"/>
      <c r="J38" s="6"/>
      <c r="K38" s="136">
        <v>1</v>
      </c>
      <c r="L38" s="6"/>
      <c r="M38" s="6"/>
      <c r="N38" s="1"/>
      <c r="O38" s="56"/>
      <c r="P38" s="1"/>
      <c r="Q38" s="1"/>
      <c r="R38" s="1"/>
      <c r="S38" s="1"/>
      <c r="T38" s="1"/>
      <c r="U38" s="1"/>
    </row>
    <row r="39" spans="2:21" s="50" customFormat="1" ht="3.75" customHeight="1" x14ac:dyDescent="0.2">
      <c r="B39" s="55"/>
      <c r="C39" s="1"/>
      <c r="D39" s="1"/>
      <c r="E39" s="6"/>
      <c r="F39" s="6"/>
      <c r="G39" s="6"/>
      <c r="H39" s="6"/>
      <c r="I39" s="6"/>
      <c r="J39" s="6"/>
      <c r="K39" s="13"/>
      <c r="L39" s="6"/>
      <c r="M39" s="6"/>
      <c r="N39" s="1"/>
      <c r="O39" s="56"/>
      <c r="P39" s="1"/>
      <c r="Q39" s="1"/>
      <c r="R39" s="1"/>
      <c r="S39" s="1"/>
      <c r="T39" s="1"/>
      <c r="U39" s="1"/>
    </row>
    <row r="40" spans="2:21" s="50" customFormat="1" ht="12" x14ac:dyDescent="0.2">
      <c r="B40" s="55"/>
      <c r="C40" s="1"/>
      <c r="D40" s="1"/>
      <c r="E40" s="6" t="s">
        <v>89</v>
      </c>
      <c r="F40" s="6"/>
      <c r="G40" s="6"/>
      <c r="H40" s="6"/>
      <c r="I40" s="6"/>
      <c r="J40" s="6"/>
      <c r="K40" s="134">
        <f>K22/K20</f>
        <v>0.71250000000000002</v>
      </c>
      <c r="L40" s="6"/>
      <c r="M40" s="6"/>
      <c r="N40" s="1"/>
      <c r="O40" s="56"/>
      <c r="P40" s="1"/>
      <c r="Q40" s="1"/>
      <c r="R40" s="1"/>
      <c r="S40" s="1"/>
      <c r="T40" s="1"/>
      <c r="U40" s="1"/>
    </row>
    <row r="41" spans="2:21" s="50" customFormat="1" ht="3.75" customHeight="1" x14ac:dyDescent="0.2">
      <c r="B41" s="55"/>
      <c r="C41" s="1"/>
      <c r="D41" s="1"/>
      <c r="E41" s="6"/>
      <c r="F41" s="6"/>
      <c r="G41" s="6"/>
      <c r="H41" s="6"/>
      <c r="I41" s="6"/>
      <c r="J41" s="6"/>
      <c r="K41" s="19"/>
      <c r="L41" s="6"/>
      <c r="M41" s="6"/>
      <c r="N41" s="1"/>
      <c r="O41" s="56"/>
      <c r="P41" s="1"/>
      <c r="Q41" s="1"/>
      <c r="R41" s="1"/>
      <c r="S41" s="1"/>
      <c r="T41" s="1"/>
      <c r="U41" s="1"/>
    </row>
    <row r="42" spans="2:21" s="50" customFormat="1" ht="12" x14ac:dyDescent="0.2">
      <c r="B42" s="55"/>
      <c r="C42" s="1"/>
      <c r="D42" s="1"/>
      <c r="E42" s="6" t="s">
        <v>96</v>
      </c>
      <c r="F42" s="1"/>
      <c r="G42" s="6"/>
      <c r="H42" s="6"/>
      <c r="I42" s="6"/>
      <c r="J42" s="6"/>
      <c r="K42" s="9"/>
      <c r="L42" s="69"/>
      <c r="M42" s="14">
        <f>K36*K38*K40</f>
        <v>294641.13105000003</v>
      </c>
      <c r="N42" s="64"/>
      <c r="O42" s="61"/>
      <c r="P42" s="57"/>
      <c r="Q42" s="1"/>
      <c r="R42" s="1"/>
      <c r="S42" s="1"/>
      <c r="T42" s="1"/>
      <c r="U42" s="1"/>
    </row>
    <row r="43" spans="2:21" s="50" customFormat="1" ht="3.75" customHeight="1" x14ac:dyDescent="0.2">
      <c r="B43" s="55"/>
      <c r="C43" s="1"/>
      <c r="D43" s="1"/>
      <c r="E43" s="6"/>
      <c r="F43" s="1"/>
      <c r="G43" s="6"/>
      <c r="H43" s="6"/>
      <c r="I43" s="6"/>
      <c r="J43" s="6"/>
      <c r="K43" s="6"/>
      <c r="L43" s="6"/>
      <c r="M43" s="6"/>
      <c r="N43" s="1"/>
      <c r="O43" s="56"/>
      <c r="P43" s="13"/>
      <c r="Q43" s="1"/>
      <c r="R43" s="1"/>
      <c r="S43" s="1"/>
      <c r="T43" s="1"/>
      <c r="U43" s="1"/>
    </row>
    <row r="44" spans="2:21" s="50" customFormat="1" ht="12" x14ac:dyDescent="0.2">
      <c r="B44" s="67" t="s">
        <v>95</v>
      </c>
      <c r="C44" s="1"/>
      <c r="D44" s="1"/>
      <c r="E44" s="6"/>
      <c r="F44" s="13"/>
      <c r="G44" s="6"/>
      <c r="H44" s="6"/>
      <c r="I44" s="6"/>
      <c r="J44" s="6"/>
      <c r="K44" s="6"/>
      <c r="L44" s="6"/>
      <c r="M44" s="6"/>
      <c r="N44" s="1"/>
      <c r="O44" s="56"/>
      <c r="P44" s="1"/>
      <c r="Q44" s="1"/>
      <c r="R44" s="1"/>
      <c r="S44" s="1"/>
      <c r="T44" s="1"/>
      <c r="U44" s="1"/>
    </row>
    <row r="45" spans="2:21" s="50" customFormat="1" ht="3.75" customHeight="1" x14ac:dyDescent="0.2">
      <c r="B45" s="55"/>
      <c r="C45" s="1"/>
      <c r="D45" s="1"/>
      <c r="E45" s="6"/>
      <c r="F45" s="13"/>
      <c r="G45" s="6"/>
      <c r="H45" s="6"/>
      <c r="I45" s="6"/>
      <c r="J45" s="6"/>
      <c r="K45" s="6"/>
      <c r="L45" s="6"/>
      <c r="M45" s="6"/>
      <c r="N45" s="1"/>
      <c r="O45" s="56"/>
      <c r="P45" s="1"/>
      <c r="Q45" s="1"/>
      <c r="R45" s="1"/>
      <c r="S45" s="1"/>
      <c r="T45" s="1"/>
      <c r="U45" s="1"/>
    </row>
    <row r="46" spans="2:21" s="50" customFormat="1" ht="12" x14ac:dyDescent="0.2">
      <c r="B46" s="55"/>
      <c r="C46" s="1"/>
      <c r="D46" s="1"/>
      <c r="E46" s="6" t="s">
        <v>52</v>
      </c>
      <c r="F46" s="13"/>
      <c r="G46" s="6"/>
      <c r="H46" s="6"/>
      <c r="I46" s="6"/>
      <c r="J46" s="6"/>
      <c r="K46" s="106">
        <v>1</v>
      </c>
      <c r="L46" s="6" t="s">
        <v>53</v>
      </c>
      <c r="M46" s="6"/>
      <c r="N46" s="1"/>
      <c r="O46" s="56"/>
      <c r="P46" s="1"/>
      <c r="Q46" s="1"/>
      <c r="R46" s="1"/>
      <c r="S46" s="1"/>
      <c r="T46" s="1"/>
      <c r="U46" s="1"/>
    </row>
    <row r="47" spans="2:21" s="50" customFormat="1" ht="3.75" customHeight="1" x14ac:dyDescent="0.2">
      <c r="B47" s="55"/>
      <c r="C47" s="1"/>
      <c r="D47" s="1"/>
      <c r="E47" s="6"/>
      <c r="F47" s="13"/>
      <c r="G47" s="6"/>
      <c r="H47" s="6"/>
      <c r="I47" s="6"/>
      <c r="J47" s="6"/>
      <c r="K47" s="3"/>
      <c r="L47" s="6"/>
      <c r="M47" s="6"/>
      <c r="N47" s="1"/>
      <c r="O47" s="56"/>
      <c r="P47" s="1"/>
      <c r="Q47" s="1"/>
      <c r="R47" s="1"/>
      <c r="S47" s="1"/>
      <c r="T47" s="1"/>
      <c r="U47" s="1"/>
    </row>
    <row r="48" spans="2:21" s="50" customFormat="1" ht="12" x14ac:dyDescent="0.2">
      <c r="B48" s="55"/>
      <c r="C48" s="1"/>
      <c r="D48" s="1"/>
      <c r="E48" s="6"/>
      <c r="F48" s="13"/>
      <c r="G48" s="6"/>
      <c r="H48" s="6" t="s">
        <v>42</v>
      </c>
      <c r="I48" s="6"/>
      <c r="J48" s="6"/>
      <c r="K48" s="94">
        <v>15000</v>
      </c>
      <c r="L48" s="6" t="s">
        <v>49</v>
      </c>
      <c r="M48" s="6"/>
      <c r="N48" s="1"/>
      <c r="O48" s="56"/>
      <c r="P48" s="1"/>
      <c r="Q48" s="1"/>
      <c r="R48" s="1"/>
      <c r="S48" s="1"/>
      <c r="T48" s="1"/>
      <c r="U48" s="1"/>
    </row>
    <row r="49" spans="2:21" s="50" customFormat="1" ht="3.75" customHeight="1" x14ac:dyDescent="0.2">
      <c r="B49" s="55"/>
      <c r="C49" s="1"/>
      <c r="D49" s="1"/>
      <c r="E49" s="6"/>
      <c r="F49" s="13"/>
      <c r="G49" s="6"/>
      <c r="H49" s="6"/>
      <c r="I49" s="6"/>
      <c r="J49" s="6"/>
      <c r="K49" s="5"/>
      <c r="L49" s="6"/>
      <c r="M49" s="6"/>
      <c r="N49" s="1"/>
      <c r="O49" s="56"/>
      <c r="P49" s="1"/>
      <c r="Q49" s="1"/>
      <c r="R49" s="1"/>
      <c r="S49" s="1"/>
      <c r="T49" s="1"/>
      <c r="U49" s="1"/>
    </row>
    <row r="50" spans="2:21" s="50" customFormat="1" ht="12" x14ac:dyDescent="0.2">
      <c r="B50" s="55"/>
      <c r="C50" s="1"/>
      <c r="D50" s="1"/>
      <c r="E50" s="6" t="s">
        <v>43</v>
      </c>
      <c r="F50" s="13"/>
      <c r="G50" s="6"/>
      <c r="H50" s="154" t="s">
        <v>79</v>
      </c>
      <c r="I50" s="150"/>
      <c r="J50" s="150"/>
      <c r="K50" s="150"/>
      <c r="L50" s="6"/>
      <c r="M50" s="6"/>
      <c r="N50" s="1"/>
      <c r="O50" s="56"/>
      <c r="P50" s="1"/>
      <c r="Q50" s="1"/>
      <c r="R50" s="1"/>
      <c r="S50" s="1"/>
      <c r="T50" s="1"/>
      <c r="U50" s="1"/>
    </row>
    <row r="51" spans="2:21" s="50" customFormat="1" ht="3.75" customHeight="1" x14ac:dyDescent="0.2">
      <c r="B51" s="55"/>
      <c r="C51" s="1"/>
      <c r="D51" s="1"/>
      <c r="E51" s="6"/>
      <c r="F51" s="13"/>
      <c r="G51" s="6"/>
      <c r="H51" s="6"/>
      <c r="I51" s="6"/>
      <c r="J51" s="6"/>
      <c r="K51" s="13"/>
      <c r="L51" s="6"/>
      <c r="M51" s="6"/>
      <c r="N51" s="1"/>
      <c r="O51" s="56"/>
      <c r="P51" s="1"/>
      <c r="Q51" s="1"/>
      <c r="R51" s="1"/>
      <c r="S51" s="1"/>
      <c r="T51" s="1"/>
      <c r="U51" s="1"/>
    </row>
    <row r="52" spans="2:21" s="50" customFormat="1" ht="12" x14ac:dyDescent="0.2">
      <c r="B52" s="55"/>
      <c r="C52" s="1"/>
      <c r="D52" s="1"/>
      <c r="E52" s="6" t="s">
        <v>74</v>
      </c>
      <c r="F52" s="13"/>
      <c r="G52" s="6"/>
      <c r="H52" s="6" t="s">
        <v>40</v>
      </c>
      <c r="I52" s="6"/>
      <c r="J52" s="6"/>
      <c r="K52" s="94">
        <v>14990</v>
      </c>
      <c r="L52" s="6" t="s">
        <v>2</v>
      </c>
      <c r="M52" s="6"/>
      <c r="N52" s="1"/>
      <c r="O52" s="56"/>
      <c r="P52" s="1"/>
      <c r="Q52" s="1"/>
      <c r="R52" s="1"/>
      <c r="S52" s="1"/>
      <c r="T52" s="1"/>
      <c r="U52" s="1"/>
    </row>
    <row r="53" spans="2:21" s="50" customFormat="1" ht="3.75" customHeight="1" x14ac:dyDescent="0.2">
      <c r="B53" s="55"/>
      <c r="C53" s="1"/>
      <c r="D53" s="1"/>
      <c r="E53" s="6"/>
      <c r="F53" s="13"/>
      <c r="G53" s="6"/>
      <c r="H53" s="6"/>
      <c r="I53" s="6"/>
      <c r="J53" s="6"/>
      <c r="K53" s="5"/>
      <c r="L53" s="6"/>
      <c r="M53" s="6"/>
      <c r="N53" s="1"/>
      <c r="O53" s="56"/>
      <c r="P53" s="1"/>
      <c r="Q53" s="1"/>
      <c r="R53" s="1"/>
      <c r="S53" s="1"/>
      <c r="T53" s="1"/>
      <c r="U53" s="1"/>
    </row>
    <row r="54" spans="2:21" s="50" customFormat="1" ht="12" x14ac:dyDescent="0.2">
      <c r="B54" s="55"/>
      <c r="C54" s="1"/>
      <c r="D54" s="1"/>
      <c r="E54" s="6"/>
      <c r="F54" s="1"/>
      <c r="G54" s="6"/>
      <c r="H54" s="6"/>
      <c r="I54" s="6"/>
      <c r="J54" s="6"/>
      <c r="K54" s="9" t="s">
        <v>41</v>
      </c>
      <c r="L54" s="69"/>
      <c r="M54" s="14">
        <f>SUM((K46*K48)+K52)</f>
        <v>29990</v>
      </c>
      <c r="N54" s="64"/>
      <c r="O54" s="61"/>
      <c r="P54" s="57"/>
      <c r="Q54" s="1"/>
      <c r="R54" s="1"/>
      <c r="S54" s="1"/>
      <c r="T54" s="1"/>
      <c r="U54" s="1"/>
    </row>
    <row r="55" spans="2:21" s="50" customFormat="1" ht="3.75" customHeight="1" x14ac:dyDescent="0.2">
      <c r="B55" s="63"/>
      <c r="C55" s="19"/>
      <c r="D55" s="6"/>
      <c r="E55" s="6"/>
      <c r="F55" s="13"/>
      <c r="G55" s="6"/>
      <c r="H55" s="6"/>
      <c r="I55" s="6"/>
      <c r="J55" s="6"/>
      <c r="K55" s="6"/>
      <c r="L55" s="6"/>
      <c r="M55" s="6"/>
      <c r="N55" s="1"/>
      <c r="O55" s="56"/>
      <c r="P55" s="1"/>
      <c r="Q55" s="1"/>
      <c r="R55" s="1"/>
      <c r="S55" s="1"/>
      <c r="T55" s="1"/>
      <c r="U55" s="1"/>
    </row>
    <row r="56" spans="2:21" s="50" customFormat="1" ht="12" x14ac:dyDescent="0.2">
      <c r="B56" s="70" t="s">
        <v>44</v>
      </c>
      <c r="C56" s="8"/>
      <c r="D56" s="8"/>
      <c r="E56" s="71"/>
      <c r="F56" s="1"/>
      <c r="G56" s="6"/>
      <c r="H56" s="6"/>
      <c r="I56" s="6"/>
      <c r="J56" s="6"/>
      <c r="K56" s="6"/>
      <c r="L56" s="6"/>
      <c r="M56" s="14">
        <f>SUM(M42+M54)</f>
        <v>324631.13105000003</v>
      </c>
      <c r="N56" s="64"/>
      <c r="O56" s="61"/>
      <c r="P56" s="57"/>
      <c r="Q56" s="1"/>
      <c r="R56" s="1"/>
      <c r="S56" s="1"/>
      <c r="T56" s="1"/>
      <c r="U56" s="1"/>
    </row>
    <row r="57" spans="2:21" s="50" customFormat="1" ht="3.75" customHeight="1" x14ac:dyDescent="0.2">
      <c r="B57" s="55"/>
      <c r="C57" s="8"/>
      <c r="D57" s="8"/>
      <c r="E57" s="8"/>
      <c r="F57" s="1"/>
      <c r="G57" s="6"/>
      <c r="H57" s="6"/>
      <c r="I57" s="6"/>
      <c r="J57" s="6"/>
      <c r="K57" s="6"/>
      <c r="L57" s="6"/>
      <c r="M57" s="6"/>
      <c r="N57" s="1"/>
      <c r="O57" s="56"/>
      <c r="P57" s="29"/>
      <c r="Q57" s="1"/>
      <c r="R57" s="1"/>
      <c r="S57" s="1"/>
      <c r="T57" s="1"/>
      <c r="U57" s="1"/>
    </row>
    <row r="58" spans="2:21" s="50" customFormat="1" ht="12" x14ac:dyDescent="0.2">
      <c r="B58" s="55"/>
      <c r="C58" s="10"/>
      <c r="D58" s="1"/>
      <c r="E58" s="6" t="s">
        <v>104</v>
      </c>
      <c r="F58" s="1"/>
      <c r="G58" s="6"/>
      <c r="H58" s="6"/>
      <c r="I58" s="6"/>
      <c r="J58" s="6"/>
      <c r="K58" s="104">
        <v>5</v>
      </c>
      <c r="L58" s="6" t="s">
        <v>39</v>
      </c>
      <c r="M58" s="30">
        <f>SUM(M56*K58/100)</f>
        <v>16231.5565525</v>
      </c>
      <c r="N58" s="1"/>
      <c r="O58" s="56"/>
      <c r="P58" s="57"/>
      <c r="Q58" s="1"/>
      <c r="R58" s="1"/>
      <c r="S58" s="1"/>
      <c r="T58" s="1"/>
      <c r="U58" s="1"/>
    </row>
    <row r="59" spans="2:21" s="50" customFormat="1" ht="3.75" customHeight="1" x14ac:dyDescent="0.2">
      <c r="B59" s="63"/>
      <c r="C59" s="6"/>
      <c r="D59" s="6"/>
      <c r="E59" s="6"/>
      <c r="F59" s="13"/>
      <c r="G59" s="6"/>
      <c r="H59" s="6"/>
      <c r="I59" s="6"/>
      <c r="J59" s="6"/>
      <c r="K59" s="6"/>
      <c r="L59" s="6"/>
      <c r="M59" s="6"/>
      <c r="N59" s="1"/>
      <c r="O59" s="56"/>
      <c r="P59" s="1"/>
      <c r="Q59" s="1"/>
      <c r="R59" s="1"/>
      <c r="S59" s="1"/>
      <c r="T59" s="1"/>
      <c r="U59" s="1"/>
    </row>
    <row r="60" spans="2:21" s="50" customFormat="1" ht="12" x14ac:dyDescent="0.2">
      <c r="B60" s="55"/>
      <c r="C60" s="6"/>
      <c r="D60" s="6"/>
      <c r="E60" s="8" t="s">
        <v>94</v>
      </c>
      <c r="F60" s="1"/>
      <c r="G60" s="6"/>
      <c r="H60" s="6"/>
      <c r="I60" s="6"/>
      <c r="J60" s="6"/>
      <c r="K60" s="6"/>
      <c r="L60" s="6"/>
      <c r="M60" s="14">
        <f>M56+M58</f>
        <v>340862.68760250002</v>
      </c>
      <c r="N60" s="64"/>
      <c r="O60" s="61"/>
      <c r="P60" s="1"/>
      <c r="Q60" s="1"/>
      <c r="R60" s="1"/>
      <c r="S60" s="57"/>
      <c r="T60" s="1"/>
      <c r="U60" s="1"/>
    </row>
    <row r="61" spans="2:21" s="50" customFormat="1" ht="3.75" customHeight="1" x14ac:dyDescent="0.2">
      <c r="B61" s="63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1"/>
      <c r="O61" s="56"/>
      <c r="P61" s="1"/>
      <c r="Q61" s="1"/>
      <c r="R61" s="1"/>
      <c r="S61" s="1"/>
      <c r="T61" s="1"/>
      <c r="U61" s="1"/>
    </row>
    <row r="62" spans="2:21" s="50" customFormat="1" ht="12" x14ac:dyDescent="0.2">
      <c r="B62" s="70" t="s">
        <v>87</v>
      </c>
      <c r="C62" s="6"/>
      <c r="D62" s="6"/>
      <c r="E62" s="6"/>
      <c r="F62" s="6"/>
      <c r="G62" s="1"/>
      <c r="H62" s="6"/>
      <c r="I62" s="6"/>
      <c r="J62" s="6"/>
      <c r="K62" s="6"/>
      <c r="L62" s="6"/>
      <c r="M62" s="137">
        <f>M6</f>
        <v>176000</v>
      </c>
      <c r="N62" s="152"/>
      <c r="O62" s="153"/>
      <c r="P62" s="1"/>
      <c r="Q62" s="1"/>
      <c r="R62" s="1"/>
      <c r="S62" s="57"/>
      <c r="T62" s="1"/>
      <c r="U62" s="1"/>
    </row>
    <row r="63" spans="2:21" s="50" customFormat="1" ht="3.75" customHeight="1" x14ac:dyDescent="0.2">
      <c r="B63" s="70"/>
      <c r="C63" s="6"/>
      <c r="D63" s="6"/>
      <c r="E63" s="6"/>
      <c r="F63" s="6"/>
      <c r="G63" s="1"/>
      <c r="H63" s="6"/>
      <c r="I63" s="6"/>
      <c r="J63" s="6"/>
      <c r="K63" s="6"/>
      <c r="L63" s="6"/>
      <c r="M63" s="6"/>
      <c r="N63" s="1"/>
      <c r="O63" s="56"/>
      <c r="P63" s="1"/>
      <c r="Q63" s="1"/>
      <c r="R63" s="1"/>
      <c r="S63" s="16"/>
      <c r="T63" s="1"/>
      <c r="U63" s="1"/>
    </row>
    <row r="64" spans="2:21" s="50" customFormat="1" ht="12" x14ac:dyDescent="0.2">
      <c r="B64" s="70" t="s">
        <v>105</v>
      </c>
      <c r="C64" s="6"/>
      <c r="D64" s="6"/>
      <c r="E64" s="76"/>
      <c r="F64" s="6"/>
      <c r="G64" s="6"/>
      <c r="H64" s="6"/>
      <c r="I64" s="6"/>
      <c r="J64" s="6"/>
      <c r="K64" s="6"/>
      <c r="L64" s="6"/>
      <c r="M64" s="137">
        <f>M62+M60</f>
        <v>516862.68760250002</v>
      </c>
      <c r="N64" s="152"/>
      <c r="O64" s="153"/>
      <c r="P64" s="1"/>
      <c r="Q64" s="1"/>
      <c r="R64" s="1"/>
      <c r="S64" s="57"/>
      <c r="T64" s="1"/>
      <c r="U64" s="1"/>
    </row>
    <row r="65" spans="2:21" s="50" customFormat="1" ht="3.75" customHeight="1" x14ac:dyDescent="0.2">
      <c r="B65" s="63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"/>
      <c r="O65" s="56"/>
      <c r="P65" s="1"/>
      <c r="Q65" s="1"/>
      <c r="R65" s="1"/>
      <c r="S65" s="1"/>
      <c r="T65" s="1"/>
      <c r="U65" s="1"/>
    </row>
    <row r="66" spans="2:21" s="50" customFormat="1" ht="12.75" customHeight="1" x14ac:dyDescent="0.2">
      <c r="B66" s="70" t="s">
        <v>73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1"/>
      <c r="O66" s="56"/>
      <c r="P66" s="1"/>
      <c r="Q66" s="1"/>
      <c r="R66" s="1"/>
      <c r="S66" s="1"/>
      <c r="T66" s="1"/>
      <c r="U66" s="1"/>
    </row>
    <row r="67" spans="2:21" s="50" customFormat="1" ht="3.75" customHeight="1" x14ac:dyDescent="0.2">
      <c r="B67" s="63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1"/>
      <c r="O67" s="56"/>
      <c r="P67" s="1"/>
      <c r="Q67" s="1"/>
      <c r="R67" s="1"/>
      <c r="S67" s="1"/>
      <c r="T67" s="1"/>
      <c r="U67" s="1"/>
    </row>
    <row r="68" spans="2:21" s="50" customFormat="1" ht="12" x14ac:dyDescent="0.2">
      <c r="B68" s="55"/>
      <c r="C68" s="6"/>
      <c r="D68" s="6"/>
      <c r="E68" s="6" t="s">
        <v>68</v>
      </c>
      <c r="F68" s="1"/>
      <c r="G68" s="1"/>
      <c r="H68" s="6"/>
      <c r="I68" s="23"/>
      <c r="J68" s="6"/>
      <c r="K68" s="135">
        <v>1.1075999999999999</v>
      </c>
      <c r="L68" s="6"/>
      <c r="M68" s="155"/>
      <c r="N68" s="152"/>
      <c r="O68" s="153"/>
      <c r="P68" s="57"/>
      <c r="Q68" s="1"/>
      <c r="R68" s="1"/>
      <c r="S68" s="57"/>
      <c r="T68" s="1"/>
      <c r="U68" s="1"/>
    </row>
    <row r="69" spans="2:21" s="50" customFormat="1" ht="3.75" customHeight="1" x14ac:dyDescent="0.2">
      <c r="B69" s="55"/>
      <c r="C69" s="6"/>
      <c r="D69" s="6"/>
      <c r="E69" s="6"/>
      <c r="F69" s="1"/>
      <c r="G69" s="1"/>
      <c r="H69" s="6"/>
      <c r="I69" s="6"/>
      <c r="J69" s="6"/>
      <c r="K69" s="6"/>
      <c r="L69" s="6"/>
      <c r="M69" s="6"/>
      <c r="N69" s="1"/>
      <c r="O69" s="56"/>
      <c r="P69" s="23"/>
      <c r="Q69" s="1"/>
      <c r="R69" s="1"/>
      <c r="S69" s="34"/>
      <c r="T69" s="1"/>
      <c r="U69" s="1"/>
    </row>
    <row r="70" spans="2:21" s="50" customFormat="1" ht="12" x14ac:dyDescent="0.2">
      <c r="B70" s="55"/>
      <c r="C70" s="6"/>
      <c r="D70" s="6"/>
      <c r="E70" s="8" t="s">
        <v>93</v>
      </c>
      <c r="F70" s="6"/>
      <c r="G70" s="1"/>
      <c r="H70" s="6"/>
      <c r="I70" s="6"/>
      <c r="J70" s="6"/>
      <c r="K70" s="6"/>
      <c r="L70" s="6"/>
      <c r="M70" s="137">
        <f>M64*K68</f>
        <v>572477.11278852902</v>
      </c>
      <c r="N70" s="156"/>
      <c r="O70" s="157"/>
      <c r="P70" s="1"/>
      <c r="Q70" s="1"/>
      <c r="R70" s="1"/>
      <c r="S70" s="57"/>
      <c r="T70" s="1"/>
      <c r="U70" s="1"/>
    </row>
    <row r="71" spans="2:21" s="50" customFormat="1" ht="3.75" customHeight="1" x14ac:dyDescent="0.2">
      <c r="B71" s="55"/>
      <c r="C71" s="6"/>
      <c r="D71" s="6"/>
      <c r="E71" s="8"/>
      <c r="F71" s="6"/>
      <c r="G71" s="1"/>
      <c r="H71" s="6"/>
      <c r="I71" s="6"/>
      <c r="J71" s="6"/>
      <c r="K71" s="6"/>
      <c r="L71" s="6"/>
      <c r="M71" s="14"/>
      <c r="N71" s="115"/>
      <c r="O71" s="116"/>
      <c r="P71" s="1"/>
      <c r="Q71" s="1"/>
      <c r="R71" s="1"/>
      <c r="S71" s="57"/>
      <c r="T71" s="1"/>
      <c r="U71" s="1"/>
    </row>
    <row r="72" spans="2:21" s="50" customFormat="1" ht="12" x14ac:dyDescent="0.2">
      <c r="B72" s="114" t="s">
        <v>69</v>
      </c>
      <c r="C72" s="76"/>
      <c r="D72" s="76"/>
      <c r="E72" s="76"/>
      <c r="F72" s="76"/>
      <c r="G72" s="76"/>
      <c r="H72" s="76"/>
      <c r="I72" s="76"/>
      <c r="J72" s="76"/>
      <c r="K72" s="76"/>
      <c r="L72" s="6"/>
      <c r="M72" s="147"/>
      <c r="N72" s="148"/>
      <c r="O72" s="149"/>
      <c r="P72" s="1"/>
      <c r="Q72" s="1"/>
      <c r="R72" s="1"/>
      <c r="S72" s="57"/>
      <c r="T72" s="1"/>
      <c r="U72" s="1"/>
    </row>
    <row r="73" spans="2:21" s="50" customFormat="1" ht="4.5" customHeight="1" x14ac:dyDescent="0.2">
      <c r="B73" s="55"/>
      <c r="C73" s="6"/>
      <c r="D73" s="6"/>
      <c r="E73" s="6"/>
      <c r="F73" s="1"/>
      <c r="G73" s="1"/>
      <c r="H73" s="6"/>
      <c r="I73" s="6"/>
      <c r="J73" s="6"/>
      <c r="K73" s="6"/>
      <c r="L73" s="6"/>
      <c r="M73" s="28"/>
      <c r="N73" s="33"/>
      <c r="O73" s="84"/>
      <c r="P73" s="1"/>
      <c r="Q73" s="1"/>
      <c r="R73" s="1"/>
      <c r="S73" s="57"/>
      <c r="T73" s="1"/>
      <c r="U73" s="1"/>
    </row>
    <row r="74" spans="2:21" s="50" customFormat="1" ht="12" x14ac:dyDescent="0.2">
      <c r="B74" s="83"/>
      <c r="C74" s="76"/>
      <c r="D74" s="76"/>
      <c r="E74" s="110" t="s">
        <v>29</v>
      </c>
      <c r="F74" s="76"/>
      <c r="G74" s="76"/>
      <c r="H74" s="76"/>
      <c r="I74" s="76"/>
      <c r="J74" s="76"/>
      <c r="K74" s="76"/>
      <c r="L74" s="6"/>
      <c r="M74" s="145">
        <v>0</v>
      </c>
      <c r="N74" s="150"/>
      <c r="O74" s="151"/>
      <c r="P74" s="1"/>
      <c r="Q74" s="1"/>
      <c r="R74" s="1"/>
      <c r="S74" s="57"/>
      <c r="T74" s="1"/>
      <c r="U74" s="1"/>
    </row>
    <row r="75" spans="2:21" s="50" customFormat="1" ht="3.75" customHeight="1" x14ac:dyDescent="0.2">
      <c r="B75" s="83"/>
      <c r="C75" s="76"/>
      <c r="D75" s="76"/>
      <c r="E75" s="110"/>
      <c r="F75" s="76"/>
      <c r="G75" s="76"/>
      <c r="H75" s="76"/>
      <c r="I75" s="76"/>
      <c r="J75" s="76"/>
      <c r="K75" s="76"/>
      <c r="L75" s="6"/>
      <c r="M75" s="111"/>
      <c r="N75" s="112"/>
      <c r="O75" s="113"/>
      <c r="P75" s="1"/>
      <c r="Q75" s="1"/>
      <c r="R75" s="1"/>
      <c r="S75" s="57"/>
      <c r="T75" s="1"/>
      <c r="U75" s="1"/>
    </row>
    <row r="76" spans="2:21" s="50" customFormat="1" ht="12" x14ac:dyDescent="0.2">
      <c r="B76" s="83"/>
      <c r="C76" s="76"/>
      <c r="D76" s="76"/>
      <c r="E76" s="110" t="s">
        <v>70</v>
      </c>
      <c r="F76" s="76"/>
      <c r="G76" s="76"/>
      <c r="H76" s="76"/>
      <c r="I76" s="76"/>
      <c r="J76" s="76"/>
      <c r="K76" s="81"/>
      <c r="L76" s="6"/>
      <c r="M76" s="145">
        <v>0</v>
      </c>
      <c r="N76" s="150"/>
      <c r="O76" s="151"/>
      <c r="P76" s="1"/>
      <c r="Q76" s="1"/>
      <c r="R76" s="1"/>
      <c r="S76" s="57"/>
      <c r="T76" s="1"/>
      <c r="U76" s="1"/>
    </row>
    <row r="77" spans="2:21" s="50" customFormat="1" ht="3" customHeight="1" x14ac:dyDescent="0.2">
      <c r="B77" s="83"/>
      <c r="C77" s="76"/>
      <c r="D77" s="76"/>
      <c r="E77" s="81"/>
      <c r="F77" s="76"/>
      <c r="G77" s="76"/>
      <c r="H77" s="76"/>
      <c r="I77" s="76"/>
      <c r="J77" s="76"/>
      <c r="K77" s="81"/>
      <c r="L77" s="6"/>
      <c r="M77" s="111"/>
      <c r="N77" s="112"/>
      <c r="O77" s="113"/>
      <c r="P77" s="1"/>
      <c r="Q77" s="1"/>
      <c r="R77" s="1"/>
      <c r="S77" s="57"/>
      <c r="T77" s="1"/>
      <c r="U77" s="1"/>
    </row>
    <row r="78" spans="2:21" s="50" customFormat="1" ht="12" x14ac:dyDescent="0.2">
      <c r="B78" s="83"/>
      <c r="C78" s="76"/>
      <c r="D78" s="76"/>
      <c r="E78" s="110" t="s">
        <v>91</v>
      </c>
      <c r="F78" s="76"/>
      <c r="G78" s="76"/>
      <c r="H78" s="76"/>
      <c r="I78" s="76"/>
      <c r="J78" s="76"/>
      <c r="K78" s="81"/>
      <c r="L78" s="6"/>
      <c r="M78" s="145">
        <v>2880</v>
      </c>
      <c r="N78" s="150"/>
      <c r="O78" s="151"/>
      <c r="P78" s="1"/>
      <c r="Q78" s="1"/>
      <c r="R78" s="1"/>
      <c r="S78" s="57"/>
      <c r="T78" s="1"/>
      <c r="U78" s="1"/>
    </row>
    <row r="79" spans="2:21" s="50" customFormat="1" ht="4.5" customHeight="1" x14ac:dyDescent="0.2">
      <c r="B79" s="83"/>
      <c r="C79" s="76"/>
      <c r="D79" s="76"/>
      <c r="E79" s="110"/>
      <c r="F79" s="76"/>
      <c r="G79" s="76"/>
      <c r="H79" s="76"/>
      <c r="I79" s="76"/>
      <c r="J79" s="76"/>
      <c r="K79" s="76"/>
      <c r="L79" s="6"/>
      <c r="M79" s="111"/>
      <c r="N79" s="112"/>
      <c r="O79" s="113"/>
      <c r="P79" s="1"/>
      <c r="Q79" s="1"/>
      <c r="R79" s="1"/>
      <c r="S79" s="57"/>
      <c r="T79" s="1"/>
      <c r="U79" s="1"/>
    </row>
    <row r="80" spans="2:21" s="50" customFormat="1" x14ac:dyDescent="0.2">
      <c r="B80" s="83"/>
      <c r="C80" s="76"/>
      <c r="D80" s="76"/>
      <c r="E80" s="110"/>
      <c r="F80" s="76"/>
      <c r="G80" s="76"/>
      <c r="H80" s="76"/>
      <c r="I80" s="76"/>
      <c r="J80" s="76"/>
      <c r="K80" s="117" t="s">
        <v>72</v>
      </c>
      <c r="L80" s="6"/>
      <c r="M80" s="160">
        <f>M70+M74+M76+M78</f>
        <v>575357.11278852902</v>
      </c>
      <c r="N80" s="161"/>
      <c r="O80" s="162"/>
      <c r="P80" s="1"/>
      <c r="Q80" s="1"/>
      <c r="R80" s="1"/>
      <c r="S80" s="57"/>
      <c r="T80" s="1"/>
      <c r="U80" s="1"/>
    </row>
    <row r="81" spans="2:21" s="50" customFormat="1" ht="3.75" customHeight="1" x14ac:dyDescent="0.2">
      <c r="B81" s="55"/>
      <c r="C81" s="6"/>
      <c r="D81" s="6"/>
      <c r="E81" s="8"/>
      <c r="F81" s="6"/>
      <c r="G81" s="1"/>
      <c r="H81" s="6"/>
      <c r="I81" s="6"/>
      <c r="J81" s="6"/>
      <c r="K81" s="6"/>
      <c r="L81" s="6"/>
      <c r="M81" s="14"/>
      <c r="N81" s="115"/>
      <c r="O81" s="116"/>
      <c r="P81" s="1"/>
      <c r="Q81" s="1"/>
      <c r="R81" s="1"/>
      <c r="S81" s="57"/>
      <c r="T81" s="1"/>
      <c r="U81" s="1"/>
    </row>
    <row r="82" spans="2:21" s="50" customFormat="1" ht="3.75" customHeight="1" x14ac:dyDescent="0.2">
      <c r="B82" s="55"/>
      <c r="C82" s="6"/>
      <c r="D82" s="6"/>
      <c r="E82" s="8"/>
      <c r="F82" s="6"/>
      <c r="G82" s="1"/>
      <c r="H82" s="6"/>
      <c r="I82" s="6"/>
      <c r="J82" s="6"/>
      <c r="K82" s="6"/>
      <c r="L82" s="6"/>
      <c r="M82" s="6"/>
      <c r="N82" s="1"/>
      <c r="O82" s="56"/>
      <c r="P82" s="1"/>
      <c r="Q82" s="1"/>
      <c r="R82" s="1"/>
      <c r="S82" s="16"/>
      <c r="T82" s="1"/>
      <c r="U82" s="1"/>
    </row>
    <row r="83" spans="2:21" s="50" customFormat="1" thickBot="1" x14ac:dyDescent="0.25">
      <c r="B83" s="72"/>
      <c r="C83" s="73"/>
      <c r="D83" s="73"/>
      <c r="E83" s="73"/>
      <c r="F83" s="73"/>
      <c r="G83" s="73"/>
      <c r="H83" s="73"/>
      <c r="I83" s="73"/>
      <c r="J83" s="73"/>
      <c r="K83" s="74" t="s">
        <v>48</v>
      </c>
      <c r="L83" s="73"/>
      <c r="M83" s="158">
        <v>575000</v>
      </c>
      <c r="N83" s="158"/>
      <c r="O83" s="159"/>
      <c r="P83" s="1"/>
      <c r="Q83" s="1"/>
      <c r="R83" s="1"/>
      <c r="S83" s="1"/>
      <c r="T83" s="1"/>
      <c r="U83" s="1"/>
    </row>
    <row r="84" spans="2:21" s="59" customFormat="1" ht="12" x14ac:dyDescent="0.2">
      <c r="K84" s="93"/>
    </row>
  </sheetData>
  <mergeCells count="12">
    <mergeCell ref="M70:O70"/>
    <mergeCell ref="M83:O83"/>
    <mergeCell ref="M72:O72"/>
    <mergeCell ref="M74:O74"/>
    <mergeCell ref="M76:O76"/>
    <mergeCell ref="M78:O78"/>
    <mergeCell ref="M80:O80"/>
    <mergeCell ref="M14:O14"/>
    <mergeCell ref="H50:K50"/>
    <mergeCell ref="M62:O62"/>
    <mergeCell ref="M64:O64"/>
    <mergeCell ref="M68:O6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37"/>
  <sheetViews>
    <sheetView showGridLines="0" workbookViewId="0">
      <selection activeCell="B3" sqref="B3"/>
    </sheetView>
  </sheetViews>
  <sheetFormatPr baseColWidth="10" defaultRowHeight="12.75" x14ac:dyDescent="0.2"/>
  <cols>
    <col min="2" max="2" width="4" customWidth="1"/>
    <col min="3" max="3" width="3.7109375" customWidth="1"/>
    <col min="4" max="4" width="3.28515625" customWidth="1"/>
    <col min="6" max="6" width="4" customWidth="1"/>
    <col min="7" max="7" width="3.5703125" customWidth="1"/>
    <col min="9" max="9" width="3.7109375" customWidth="1"/>
    <col min="10" max="10" width="4" customWidth="1"/>
    <col min="14" max="14" width="3.42578125" customWidth="1"/>
  </cols>
  <sheetData>
    <row r="1" spans="2:21" ht="13.5" thickBot="1" x14ac:dyDescent="0.25"/>
    <row r="2" spans="2:21" s="2" customFormat="1" ht="15" customHeight="1" x14ac:dyDescent="0.25">
      <c r="B2" s="121" t="s">
        <v>101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/>
      <c r="P2" s="99" t="s">
        <v>64</v>
      </c>
      <c r="Q2" s="99" t="s">
        <v>65</v>
      </c>
      <c r="R2" s="99"/>
      <c r="S2" s="99"/>
      <c r="T2" s="99"/>
    </row>
    <row r="3" spans="2:21" s="2" customFormat="1" ht="3.75" customHeight="1" x14ac:dyDescent="0.2">
      <c r="B3" s="75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1"/>
      <c r="O3" s="56"/>
      <c r="P3" s="1"/>
      <c r="Q3" s="1"/>
      <c r="R3" s="1"/>
      <c r="S3" s="1"/>
      <c r="T3" s="1"/>
      <c r="U3" s="1"/>
    </row>
    <row r="4" spans="2:21" s="51" customFormat="1" ht="12" x14ac:dyDescent="0.2">
      <c r="B4" s="53"/>
      <c r="C4" s="7"/>
      <c r="D4" s="8"/>
      <c r="E4" s="6"/>
      <c r="F4" s="7"/>
      <c r="G4" s="6"/>
      <c r="H4" s="9" t="s">
        <v>0</v>
      </c>
      <c r="I4" s="10"/>
      <c r="J4" s="10"/>
      <c r="K4" s="9" t="s">
        <v>1</v>
      </c>
      <c r="L4" s="10"/>
      <c r="M4" s="9" t="s">
        <v>2</v>
      </c>
      <c r="N4" s="7"/>
      <c r="O4" s="54"/>
      <c r="P4" s="7"/>
      <c r="Q4" s="7"/>
      <c r="R4" s="7"/>
      <c r="S4" s="7"/>
      <c r="T4" s="7"/>
      <c r="U4" s="7"/>
    </row>
    <row r="5" spans="2:21" s="51" customFormat="1" ht="3.75" customHeight="1" x14ac:dyDescent="0.2">
      <c r="B5" s="53"/>
      <c r="C5" s="7"/>
      <c r="D5" s="8"/>
      <c r="E5" s="6"/>
      <c r="F5" s="7"/>
      <c r="G5" s="6"/>
      <c r="H5" s="9"/>
      <c r="I5" s="10"/>
      <c r="J5" s="10"/>
      <c r="K5" s="9"/>
      <c r="L5" s="10"/>
      <c r="M5" s="9"/>
      <c r="N5" s="7"/>
      <c r="O5" s="54"/>
      <c r="P5" s="7"/>
      <c r="Q5" s="7"/>
      <c r="R5" s="7"/>
      <c r="S5" s="7"/>
      <c r="T5" s="7"/>
      <c r="U5" s="7"/>
    </row>
    <row r="6" spans="2:21" s="50" customFormat="1" ht="12" x14ac:dyDescent="0.2">
      <c r="B6" s="55"/>
      <c r="C6" s="1"/>
      <c r="D6" s="3"/>
      <c r="E6" s="6" t="s">
        <v>61</v>
      </c>
      <c r="F6" s="1"/>
      <c r="G6" s="6"/>
      <c r="H6" s="107">
        <v>171</v>
      </c>
      <c r="I6" s="6"/>
      <c r="J6" s="6"/>
      <c r="K6" s="107">
        <v>3240</v>
      </c>
      <c r="L6" s="6"/>
      <c r="M6" s="13">
        <f>SUM(H6*K6)</f>
        <v>554040</v>
      </c>
      <c r="N6" s="1"/>
      <c r="O6" s="56"/>
      <c r="P6" s="1"/>
      <c r="Q6" s="1"/>
      <c r="R6" s="1"/>
      <c r="S6" s="1"/>
      <c r="T6" s="1"/>
      <c r="U6" s="1"/>
    </row>
    <row r="7" spans="2:21" s="50" customFormat="1" ht="3.75" customHeight="1" x14ac:dyDescent="0.2">
      <c r="B7" s="55"/>
      <c r="C7" s="1"/>
      <c r="D7" s="3"/>
      <c r="E7" s="6"/>
      <c r="F7" s="1"/>
      <c r="G7" s="6"/>
      <c r="H7" s="5"/>
      <c r="I7" s="6"/>
      <c r="J7" s="6"/>
      <c r="K7" s="3"/>
      <c r="L7" s="6"/>
      <c r="M7" s="13"/>
      <c r="N7" s="1"/>
      <c r="O7" s="56"/>
      <c r="P7" s="1"/>
      <c r="Q7" s="1"/>
      <c r="R7" s="1"/>
      <c r="S7" s="1"/>
      <c r="T7" s="1"/>
      <c r="U7" s="1"/>
    </row>
    <row r="8" spans="2:21" s="50" customFormat="1" ht="12" x14ac:dyDescent="0.2">
      <c r="B8" s="55"/>
      <c r="C8" s="1"/>
      <c r="D8" s="6"/>
      <c r="E8" s="6"/>
      <c r="F8" s="1"/>
      <c r="G8" s="6"/>
      <c r="H8" s="13"/>
      <c r="I8" s="6"/>
      <c r="J8" s="6"/>
      <c r="K8" s="6"/>
      <c r="L8" s="9"/>
      <c r="M8" s="137"/>
      <c r="N8" s="152"/>
      <c r="O8" s="153"/>
      <c r="P8" s="1"/>
      <c r="Q8" s="1"/>
      <c r="R8" s="1"/>
      <c r="S8" s="1"/>
      <c r="T8" s="1"/>
      <c r="U8" s="1"/>
    </row>
    <row r="9" spans="2:21" s="51" customFormat="1" ht="3.75" customHeight="1" x14ac:dyDescent="0.2">
      <c r="B9" s="63"/>
      <c r="C9" s="6"/>
      <c r="D9" s="6"/>
      <c r="E9" s="6"/>
      <c r="F9" s="7"/>
      <c r="G9" s="7"/>
      <c r="H9" s="15"/>
      <c r="I9" s="6"/>
      <c r="J9" s="10"/>
      <c r="K9" s="10"/>
      <c r="L9" s="10"/>
      <c r="M9" s="10"/>
      <c r="N9" s="7"/>
      <c r="O9" s="54"/>
      <c r="P9" s="6"/>
      <c r="Q9" s="7"/>
      <c r="R9" s="7"/>
      <c r="S9" s="16"/>
      <c r="T9" s="7"/>
      <c r="U9" s="7"/>
    </row>
    <row r="10" spans="2:21" s="50" customFormat="1" ht="12" x14ac:dyDescent="0.2">
      <c r="B10" s="55"/>
      <c r="C10" s="1"/>
      <c r="D10" s="6"/>
      <c r="E10" s="6"/>
      <c r="F10" s="1"/>
      <c r="G10" s="6"/>
      <c r="H10" s="13"/>
      <c r="I10" s="6"/>
      <c r="J10" s="6"/>
      <c r="K10" s="6"/>
      <c r="L10" s="9"/>
      <c r="M10" s="14"/>
      <c r="N10" s="64"/>
      <c r="O10" s="61"/>
      <c r="P10" s="1"/>
      <c r="Q10" s="1"/>
      <c r="R10" s="1"/>
      <c r="S10" s="1"/>
      <c r="T10" s="1"/>
      <c r="U10" s="1"/>
    </row>
    <row r="11" spans="2:21" s="50" customFormat="1" ht="3.75" customHeight="1" x14ac:dyDescent="0.2">
      <c r="B11" s="55"/>
      <c r="C11" s="1"/>
      <c r="D11" s="1"/>
      <c r="E11" s="6"/>
      <c r="F11" s="6"/>
      <c r="G11" s="6"/>
      <c r="H11" s="6"/>
      <c r="I11" s="6"/>
      <c r="J11" s="6"/>
      <c r="K11" s="5"/>
      <c r="L11" s="6"/>
      <c r="M11" s="6"/>
      <c r="N11" s="1"/>
      <c r="O11" s="56"/>
      <c r="P11" s="1"/>
      <c r="Q11" s="1"/>
      <c r="R11" s="1"/>
      <c r="S11" s="1"/>
      <c r="T11" s="1"/>
      <c r="U11" s="1"/>
    </row>
    <row r="12" spans="2:21" s="50" customFormat="1" ht="12" x14ac:dyDescent="0.2">
      <c r="B12" s="55"/>
      <c r="C12" s="1"/>
      <c r="D12" s="1"/>
      <c r="E12" s="8"/>
      <c r="F12" s="8"/>
      <c r="G12" s="8"/>
      <c r="H12" s="9" t="s">
        <v>13</v>
      </c>
      <c r="I12" s="8"/>
      <c r="J12" s="8"/>
      <c r="K12" s="20" t="s">
        <v>31</v>
      </c>
      <c r="L12" s="8"/>
      <c r="M12" s="9" t="s">
        <v>2</v>
      </c>
      <c r="N12" s="1"/>
      <c r="O12" s="56"/>
      <c r="P12" s="1"/>
      <c r="Q12" s="1"/>
      <c r="R12" s="1"/>
      <c r="S12" s="1"/>
      <c r="T12" s="1"/>
      <c r="U12" s="1"/>
    </row>
    <row r="13" spans="2:21" s="50" customFormat="1" ht="3.75" customHeight="1" x14ac:dyDescent="0.2">
      <c r="B13" s="55"/>
      <c r="C13" s="1"/>
      <c r="D13" s="1"/>
      <c r="E13" s="6"/>
      <c r="F13" s="6"/>
      <c r="G13" s="6"/>
      <c r="H13" s="6"/>
      <c r="I13" s="6"/>
      <c r="J13" s="6"/>
      <c r="K13" s="6"/>
      <c r="L13" s="6"/>
      <c r="M13" s="6"/>
      <c r="N13" s="1"/>
      <c r="O13" s="56"/>
      <c r="P13" s="1"/>
      <c r="Q13" s="1"/>
      <c r="R13" s="1"/>
      <c r="S13" s="1"/>
      <c r="T13" s="1"/>
      <c r="U13" s="1"/>
    </row>
    <row r="14" spans="2:21" s="50" customFormat="1" ht="12" x14ac:dyDescent="0.2">
      <c r="B14" s="55"/>
      <c r="C14" s="1"/>
      <c r="D14" s="1"/>
      <c r="E14" s="6" t="s">
        <v>80</v>
      </c>
      <c r="F14" s="6"/>
      <c r="G14" s="6"/>
      <c r="H14" s="108">
        <v>1</v>
      </c>
      <c r="I14" s="6"/>
      <c r="J14" s="6"/>
      <c r="K14" s="107">
        <v>10000</v>
      </c>
      <c r="L14" s="6"/>
      <c r="M14" s="19">
        <f>H14*K14</f>
        <v>10000</v>
      </c>
      <c r="N14" s="1"/>
      <c r="O14" s="56"/>
      <c r="P14" s="1"/>
      <c r="Q14" s="1"/>
      <c r="R14" s="1"/>
      <c r="S14" s="1"/>
      <c r="T14" s="1"/>
      <c r="U14" s="1"/>
    </row>
    <row r="15" spans="2:21" s="50" customFormat="1" ht="3.75" customHeight="1" x14ac:dyDescent="0.2">
      <c r="B15" s="55"/>
      <c r="C15" s="1"/>
      <c r="D15" s="1"/>
      <c r="E15" s="6"/>
      <c r="F15" s="6"/>
      <c r="G15" s="6"/>
      <c r="H15" s="6"/>
      <c r="I15" s="6"/>
      <c r="J15" s="6"/>
      <c r="K15" s="13"/>
      <c r="L15" s="6"/>
      <c r="M15" s="6"/>
      <c r="N15" s="1"/>
      <c r="O15" s="56"/>
      <c r="P15" s="1"/>
      <c r="Q15" s="1"/>
      <c r="R15" s="1"/>
      <c r="S15" s="1"/>
      <c r="T15" s="1"/>
      <c r="U15" s="1"/>
    </row>
    <row r="16" spans="2:21" s="50" customFormat="1" ht="12" x14ac:dyDescent="0.2">
      <c r="B16" s="55"/>
      <c r="C16" s="1"/>
      <c r="D16" s="1"/>
      <c r="E16" s="6" t="s">
        <v>81</v>
      </c>
      <c r="F16" s="6"/>
      <c r="G16" s="6"/>
      <c r="H16" s="108">
        <v>1</v>
      </c>
      <c r="I16" s="6"/>
      <c r="J16" s="6"/>
      <c r="K16" s="107">
        <v>3000</v>
      </c>
      <c r="L16" s="6"/>
      <c r="M16" s="19">
        <f>H16*K16</f>
        <v>3000</v>
      </c>
      <c r="N16" s="1"/>
      <c r="O16" s="56"/>
      <c r="P16" s="1"/>
      <c r="Q16" s="1"/>
      <c r="R16" s="1"/>
      <c r="S16" s="1"/>
      <c r="T16" s="1"/>
      <c r="U16" s="1"/>
    </row>
    <row r="17" spans="2:21" s="50" customFormat="1" ht="3.75" customHeight="1" x14ac:dyDescent="0.2">
      <c r="B17" s="55"/>
      <c r="C17" s="1"/>
      <c r="D17" s="1"/>
      <c r="E17" s="6"/>
      <c r="F17" s="6"/>
      <c r="G17" s="6"/>
      <c r="H17" s="6"/>
      <c r="I17" s="6"/>
      <c r="J17" s="6"/>
      <c r="K17" s="19"/>
      <c r="L17" s="6"/>
      <c r="M17" s="6"/>
      <c r="N17" s="1"/>
      <c r="O17" s="56"/>
      <c r="P17" s="1"/>
      <c r="Q17" s="1"/>
      <c r="R17" s="1"/>
      <c r="S17" s="1"/>
      <c r="T17" s="1"/>
      <c r="U17" s="1"/>
    </row>
    <row r="18" spans="2:21" s="50" customFormat="1" ht="12" x14ac:dyDescent="0.2">
      <c r="B18" s="55"/>
      <c r="C18" s="1"/>
      <c r="D18" s="6"/>
      <c r="E18" s="6"/>
      <c r="F18" s="1"/>
      <c r="G18" s="6"/>
      <c r="H18" s="13"/>
      <c r="I18" s="6"/>
      <c r="J18" s="6"/>
      <c r="K18" s="6"/>
      <c r="L18" s="9"/>
      <c r="M18" s="14"/>
      <c r="N18" s="64"/>
      <c r="O18" s="61"/>
      <c r="P18" s="1"/>
      <c r="Q18" s="1"/>
      <c r="R18" s="1"/>
      <c r="S18" s="1"/>
      <c r="T18" s="1"/>
      <c r="U18" s="1"/>
    </row>
    <row r="19" spans="2:21" s="50" customFormat="1" ht="3.75" customHeight="1" x14ac:dyDescent="0.2">
      <c r="B19" s="80"/>
      <c r="C19" s="71"/>
      <c r="D19" s="71"/>
      <c r="E19" s="71"/>
      <c r="F19" s="71"/>
      <c r="G19" s="71"/>
      <c r="H19" s="71"/>
      <c r="I19" s="71"/>
      <c r="J19" s="71"/>
      <c r="K19" s="71"/>
      <c r="L19" s="6"/>
      <c r="M19" s="28"/>
      <c r="N19" s="33"/>
      <c r="O19" s="84"/>
      <c r="P19" s="1"/>
      <c r="Q19" s="1"/>
      <c r="R19" s="1"/>
      <c r="S19" s="16"/>
      <c r="T19" s="1"/>
      <c r="U19" s="1"/>
    </row>
    <row r="20" spans="2:21" s="50" customFormat="1" ht="12" x14ac:dyDescent="0.2">
      <c r="B20" s="80"/>
      <c r="C20" s="71"/>
      <c r="D20" s="71"/>
      <c r="E20" s="71"/>
      <c r="F20" s="71"/>
      <c r="G20" s="71"/>
      <c r="H20" s="71"/>
      <c r="I20" s="71"/>
      <c r="J20" s="71"/>
      <c r="K20" s="89"/>
      <c r="L20" s="20" t="s">
        <v>32</v>
      </c>
      <c r="M20" s="137">
        <f>M6+M14+M16</f>
        <v>567040</v>
      </c>
      <c r="N20" s="152"/>
      <c r="O20" s="153"/>
      <c r="P20" s="1"/>
      <c r="Q20" s="1"/>
      <c r="R20" s="1"/>
      <c r="S20" s="57"/>
      <c r="T20" s="1"/>
      <c r="U20" s="1"/>
    </row>
    <row r="21" spans="2:21" s="50" customFormat="1" ht="12" x14ac:dyDescent="0.2">
      <c r="B21" s="80"/>
      <c r="C21" s="71"/>
      <c r="D21" s="71"/>
      <c r="E21" s="71"/>
      <c r="F21" s="71"/>
      <c r="G21" s="71"/>
      <c r="H21" s="71"/>
      <c r="I21" s="71"/>
      <c r="J21" s="71"/>
      <c r="K21" s="89"/>
      <c r="L21" s="6"/>
      <c r="M21" s="14"/>
      <c r="N21" s="64"/>
      <c r="O21" s="61"/>
      <c r="P21" s="1"/>
      <c r="Q21" s="1"/>
      <c r="R21" s="1"/>
      <c r="S21" s="57"/>
      <c r="T21" s="1"/>
      <c r="U21" s="1"/>
    </row>
    <row r="22" spans="2:21" s="50" customFormat="1" ht="3.75" customHeight="1" x14ac:dyDescent="0.2">
      <c r="B22" s="80"/>
      <c r="C22" s="71"/>
      <c r="D22" s="71"/>
      <c r="E22" s="71"/>
      <c r="F22" s="71"/>
      <c r="G22" s="71"/>
      <c r="H22" s="71"/>
      <c r="I22" s="71"/>
      <c r="J22" s="71"/>
      <c r="K22" s="71"/>
      <c r="L22" s="6"/>
      <c r="M22" s="28"/>
      <c r="N22" s="33"/>
      <c r="O22" s="84"/>
      <c r="P22" s="1"/>
      <c r="Q22" s="1"/>
      <c r="R22" s="1"/>
      <c r="S22" s="1"/>
      <c r="T22" s="1"/>
      <c r="U22" s="1"/>
    </row>
    <row r="23" spans="2:21" s="50" customFormat="1" ht="12" x14ac:dyDescent="0.2">
      <c r="B23" s="80"/>
      <c r="C23" s="71"/>
      <c r="D23" s="71"/>
      <c r="E23" s="119" t="s">
        <v>69</v>
      </c>
      <c r="F23" s="76"/>
      <c r="G23" s="76"/>
      <c r="H23" s="76"/>
      <c r="I23" s="76"/>
      <c r="J23" s="76"/>
      <c r="K23" s="76"/>
      <c r="L23" s="76"/>
      <c r="M23" s="76"/>
      <c r="N23" s="76"/>
      <c r="O23" s="120"/>
      <c r="P23" s="147"/>
      <c r="Q23" s="148"/>
      <c r="R23" s="148"/>
      <c r="S23" s="57"/>
      <c r="T23" s="1"/>
      <c r="U23" s="1"/>
    </row>
    <row r="24" spans="2:21" s="50" customFormat="1" ht="3.75" customHeight="1" x14ac:dyDescent="0.2">
      <c r="B24" s="55"/>
      <c r="C24" s="6"/>
      <c r="D24" s="6"/>
      <c r="E24" s="1"/>
      <c r="F24" s="6"/>
      <c r="G24" s="6"/>
      <c r="H24" s="6"/>
      <c r="I24" s="1"/>
      <c r="J24" s="1"/>
      <c r="K24" s="6"/>
      <c r="L24" s="6"/>
      <c r="M24" s="6"/>
      <c r="N24" s="6"/>
      <c r="O24" s="120"/>
      <c r="P24" s="28"/>
      <c r="Q24" s="33"/>
      <c r="R24" s="33"/>
      <c r="S24" s="34"/>
      <c r="T24" s="1"/>
      <c r="U24" s="1"/>
    </row>
    <row r="25" spans="2:21" s="50" customFormat="1" ht="12" x14ac:dyDescent="0.2">
      <c r="B25" s="80"/>
      <c r="C25" s="71"/>
      <c r="D25" s="71"/>
      <c r="E25" s="76"/>
      <c r="F25" s="76"/>
      <c r="G25" s="76"/>
      <c r="H25" s="110" t="s">
        <v>29</v>
      </c>
      <c r="I25" s="76"/>
      <c r="J25" s="76"/>
      <c r="K25" s="76"/>
      <c r="L25" s="76"/>
      <c r="M25" s="76"/>
      <c r="N25" s="76"/>
      <c r="O25" s="109">
        <v>0</v>
      </c>
      <c r="P25" s="112"/>
      <c r="Q25" s="112"/>
      <c r="R25" s="118"/>
      <c r="S25" s="57"/>
      <c r="T25" s="1"/>
      <c r="U25" s="1"/>
    </row>
    <row r="26" spans="2:21" s="50" customFormat="1" ht="3.75" customHeight="1" x14ac:dyDescent="0.2">
      <c r="B26" s="55"/>
      <c r="C26" s="6"/>
      <c r="D26" s="6"/>
      <c r="E26" s="76"/>
      <c r="F26" s="76"/>
      <c r="G26" s="76"/>
      <c r="H26" s="110"/>
      <c r="I26" s="76"/>
      <c r="J26" s="76"/>
      <c r="K26" s="76"/>
      <c r="L26" s="76"/>
      <c r="M26" s="76"/>
      <c r="N26" s="76"/>
      <c r="O26" s="120"/>
      <c r="P26" s="111"/>
      <c r="Q26" s="112"/>
      <c r="R26" s="112"/>
      <c r="S26" s="34"/>
      <c r="T26" s="1"/>
      <c r="U26" s="1"/>
    </row>
    <row r="27" spans="2:21" s="50" customFormat="1" ht="12" x14ac:dyDescent="0.2">
      <c r="B27" s="80"/>
      <c r="C27" s="71"/>
      <c r="D27" s="71"/>
      <c r="E27" s="76"/>
      <c r="F27" s="76"/>
      <c r="G27" s="76"/>
      <c r="H27" s="110" t="s">
        <v>70</v>
      </c>
      <c r="I27" s="76"/>
      <c r="J27" s="76"/>
      <c r="K27" s="76"/>
      <c r="L27" s="76"/>
      <c r="M27" s="76"/>
      <c r="N27" s="81"/>
      <c r="O27" s="109">
        <v>0</v>
      </c>
      <c r="P27" s="112"/>
      <c r="Q27" s="112"/>
      <c r="R27" s="118"/>
      <c r="S27" s="57"/>
      <c r="T27" s="1"/>
      <c r="U27" s="1"/>
    </row>
    <row r="28" spans="2:21" s="50" customFormat="1" ht="3.75" customHeight="1" x14ac:dyDescent="0.2">
      <c r="B28" s="55"/>
      <c r="C28" s="6"/>
      <c r="D28" s="6"/>
      <c r="E28" s="76"/>
      <c r="F28" s="76"/>
      <c r="G28" s="76"/>
      <c r="H28" s="81"/>
      <c r="I28" s="76"/>
      <c r="J28" s="76"/>
      <c r="K28" s="76"/>
      <c r="L28" s="76"/>
      <c r="M28" s="76"/>
      <c r="N28" s="81"/>
      <c r="O28" s="120"/>
      <c r="P28" s="111"/>
      <c r="Q28" s="112"/>
      <c r="R28" s="112"/>
      <c r="S28" s="34"/>
      <c r="T28" s="1"/>
      <c r="U28" s="1"/>
    </row>
    <row r="29" spans="2:21" s="50" customFormat="1" ht="12" x14ac:dyDescent="0.2">
      <c r="B29" s="55"/>
      <c r="C29" s="1"/>
      <c r="D29" s="6"/>
      <c r="E29" s="76"/>
      <c r="F29" s="76"/>
      <c r="G29" s="76"/>
      <c r="H29" s="110" t="s">
        <v>71</v>
      </c>
      <c r="I29" s="76"/>
      <c r="J29" s="76"/>
      <c r="K29" s="76"/>
      <c r="L29" s="76"/>
      <c r="M29" s="76"/>
      <c r="N29" s="81"/>
      <c r="O29" s="109">
        <v>0</v>
      </c>
      <c r="P29" s="112"/>
      <c r="Q29" s="112"/>
      <c r="R29" s="118"/>
      <c r="S29" s="1"/>
      <c r="T29" s="1"/>
      <c r="U29" s="1"/>
    </row>
    <row r="30" spans="2:21" s="50" customFormat="1" ht="3.75" customHeight="1" x14ac:dyDescent="0.2">
      <c r="B30" s="55"/>
      <c r="C30" s="6"/>
      <c r="D30" s="6"/>
      <c r="E30" s="6"/>
      <c r="F30" s="1"/>
      <c r="G30" s="1"/>
      <c r="H30" s="6"/>
      <c r="I30" s="6"/>
      <c r="J30" s="6"/>
      <c r="K30" s="6"/>
      <c r="L30" s="6"/>
      <c r="M30" s="28"/>
      <c r="N30" s="33"/>
      <c r="O30" s="84"/>
      <c r="P30" s="23"/>
      <c r="Q30" s="1"/>
      <c r="R30" s="1"/>
      <c r="S30" s="34"/>
      <c r="T30" s="1"/>
      <c r="U30" s="1"/>
    </row>
    <row r="31" spans="2:21" s="50" customFormat="1" ht="12" x14ac:dyDescent="0.2">
      <c r="B31" s="55"/>
      <c r="C31" s="1"/>
      <c r="D31" s="6"/>
      <c r="E31" s="6"/>
      <c r="F31" s="1"/>
      <c r="G31" s="6"/>
      <c r="H31" s="13"/>
      <c r="I31" s="6"/>
      <c r="J31" s="6"/>
      <c r="K31" s="6"/>
      <c r="L31" s="9" t="s">
        <v>33</v>
      </c>
      <c r="M31" s="142">
        <f>0+M20+O25+O27+O29</f>
        <v>567040</v>
      </c>
      <c r="N31" s="163"/>
      <c r="O31" s="164"/>
      <c r="P31" s="1"/>
      <c r="Q31" s="1"/>
      <c r="R31" s="1"/>
      <c r="S31" s="1"/>
      <c r="T31" s="1"/>
      <c r="U31" s="1"/>
    </row>
    <row r="32" spans="2:21" s="50" customFormat="1" ht="3.75" customHeight="1" x14ac:dyDescent="0.2">
      <c r="B32" s="55"/>
      <c r="C32" s="6"/>
      <c r="D32" s="6"/>
      <c r="E32" s="6"/>
      <c r="F32" s="1"/>
      <c r="G32" s="1"/>
      <c r="H32" s="6"/>
      <c r="I32" s="6"/>
      <c r="J32" s="6"/>
      <c r="K32" s="6"/>
      <c r="L32" s="6"/>
      <c r="M32" s="28"/>
      <c r="N32" s="33"/>
      <c r="O32" s="84"/>
      <c r="P32" s="23"/>
      <c r="Q32" s="1"/>
      <c r="R32" s="1"/>
      <c r="S32" s="34"/>
      <c r="T32" s="1"/>
      <c r="U32" s="1"/>
    </row>
    <row r="33" spans="2:21" s="50" customFormat="1" thickBot="1" x14ac:dyDescent="0.25">
      <c r="B33" s="72"/>
      <c r="C33" s="73"/>
      <c r="D33" s="73"/>
      <c r="E33" s="73"/>
      <c r="F33" s="73"/>
      <c r="G33" s="73"/>
      <c r="H33" s="73"/>
      <c r="I33" s="73"/>
      <c r="J33" s="73"/>
      <c r="K33" s="90"/>
      <c r="L33" s="74" t="s">
        <v>58</v>
      </c>
      <c r="M33" s="165">
        <v>567000</v>
      </c>
      <c r="N33" s="165"/>
      <c r="O33" s="166"/>
      <c r="P33" s="1"/>
      <c r="Q33" s="1"/>
      <c r="R33" s="1"/>
      <c r="S33" s="1"/>
      <c r="T33" s="1"/>
      <c r="U33" s="1"/>
    </row>
    <row r="34" spans="2:21" s="59" customFormat="1" ht="12" x14ac:dyDescent="0.2"/>
    <row r="35" spans="2:21" s="59" customFormat="1" ht="12" x14ac:dyDescent="0.2"/>
    <row r="36" spans="2:21" s="59" customFormat="1" ht="12" x14ac:dyDescent="0.2"/>
    <row r="37" spans="2:21" s="59" customFormat="1" ht="12" x14ac:dyDescent="0.2"/>
  </sheetData>
  <mergeCells count="5">
    <mergeCell ref="P23:R23"/>
    <mergeCell ref="M31:O31"/>
    <mergeCell ref="M33:O33"/>
    <mergeCell ref="M8:O8"/>
    <mergeCell ref="M20:O20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Boden- und Ertragswert</vt:lpstr>
      <vt:lpstr>Boden- und Sachwert</vt:lpstr>
      <vt:lpstr>Vergleichswert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</dc:creator>
  <cp:lastModifiedBy>Alex</cp:lastModifiedBy>
  <cp:lastPrinted>2009-11-16T19:30:56Z</cp:lastPrinted>
  <dcterms:created xsi:type="dcterms:W3CDTF">2008-07-02T05:16:11Z</dcterms:created>
  <dcterms:modified xsi:type="dcterms:W3CDTF">2022-02-24T09:25:54Z</dcterms:modified>
</cp:coreProperties>
</file>